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ex+xml" PartName="/xl/charts/chartEx5.xml"/>
  <Override ContentType="application/vnd.ms-office.chartex+xml" PartName="/xl/charts/chartEx6.xml"/>
  <Override ContentType="application/vnd.ms-office.chartex+xml" PartName="/xl/charts/chartEx7.xml"/>
  <Override ContentType="application/vnd.ms-office.chartex+xml" PartName="/xl/charts/chartEx8.xml"/>
  <Override ContentType="application/vnd.ms-office.chartex+xml" PartName="/xl/charts/chartEx9.xml"/>
  <Override ContentType="application/vnd.ms-office.chartex+xml" PartName="/xl/charts/chartEx10.xml"/>
  <Override ContentType="application/vnd.ms-office.chartex+xml" PartName="/xl/charts/chartEx11.xml"/>
  <Override ContentType="application/vnd.ms-office.chartex+xml" PartName="/xl/charts/chartEx12.xml"/>
  <Override ContentType="application/vnd.ms-office.chartex+xml" PartName="/xl/charts/chartEx13.xml"/>
  <Override ContentType="application/vnd.ms-office.chartex+xml" PartName="/xl/charts/chartEx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colorstyle+xml" PartName="/xl/charts/colors49.xml"/>
  <Override ContentType="application/vnd.ms-office.chartcolorstyle+xml" PartName="/xl/charts/colors50.xml"/>
  <Override ContentType="application/vnd.ms-office.chartcolorstyle+xml" PartName="/xl/charts/colors51.xml"/>
  <Override ContentType="application/vnd.ms-office.chartcolorstyle+xml" PartName="/xl/charts/colors52.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ms-office.chartstyle+xml" PartName="/xl/charts/style49.xml"/>
  <Override ContentType="application/vnd.ms-office.chartstyle+xml" PartName="/xl/charts/style50.xml"/>
  <Override ContentType="application/vnd.ms-office.chartstyle+xml" PartName="/xl/charts/style51.xml"/>
  <Override ContentType="application/vnd.ms-office.chartstyle+xml" PartName="/xl/charts/style52.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ml.chartshapes+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ml.chartshapes+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ml.chartshapes+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themeOverride+xml" PartName="/xl/theme/themeOverride18.xml"/>
  <Override ContentType="application/vnd.openxmlformats-officedocument.themeOverride+xml" PartName="/xl/theme/themeOverride19.xml"/>
  <Override ContentType="application/vnd.openxmlformats-officedocument.themeOverride+xml" PartName="/xl/theme/themeOverride20.xml"/>
  <Override ContentType="application/vnd.openxmlformats-officedocument.themeOverride+xml" PartName="/xl/theme/themeOverride21.xml"/>
  <Override ContentType="application/vnd.openxmlformats-officedocument.themeOverride+xml" PartName="/xl/theme/themeOverride22.xml"/>
  <Override ContentType="application/vnd.openxmlformats-officedocument.themeOverride+xml" PartName="/xl/theme/themeOverride23.xml"/>
  <Override ContentType="application/vnd.openxmlformats-officedocument.themeOverride+xml" PartName="/xl/theme/themeOverride24.xml"/>
  <Override ContentType="application/vnd.openxmlformats-officedocument.themeOverride+xml" PartName="/xl/theme/themeOverride25.xml"/>
  <Override ContentType="application/vnd.openxmlformats-officedocument.themeOverride+xml" PartName="/xl/theme/themeOverride2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codeName="ThisWorkbook"/>
  <mc:AlternateContent>
    <mc:Choice Requires="x15">
      <x15ac:absPath xmlns:x15ac="http://schemas.microsoft.com/office/spreadsheetml/2010/11/ac" url="X:\RAPS\DD\2025\08 CE\20250918 - BOP tr2 2025\publicare\verificare v2\"/>
    </mc:Choice>
  </mc:AlternateContent>
  <xr:revisionPtr revIDLastSave="0" documentId="8_{6C3C8345-F3E4-4B47-9738-2AFCA25F4874}" xr6:coauthVersionLast="47" xr6:coauthVersionMax="47" xr10:uidLastSave="{00000000-0000-0000-0000-000000000000}"/>
  <bookViews>
    <workbookView xWindow="28680" yWindow="-120" windowWidth="38640" windowHeight="21120" tabRatio="792" firstSheet="10" activeTab="44" xr2:uid="{00000000-000D-0000-FFFF-FFFF00000000}"/>
  </bookViews>
  <sheets>
    <sheet name="Cuprins_ro" sheetId="75" r:id="rId1"/>
    <sheet name="D1" sheetId="2" r:id="rId2"/>
    <sheet name="T1" sheetId="1" r:id="rId3"/>
    <sheet name="D2" sheetId="3" r:id="rId4"/>
    <sheet name="D3" sheetId="92" r:id="rId5"/>
    <sheet name="T2" sheetId="4" r:id="rId6"/>
    <sheet name="D4" sheetId="83" r:id="rId7"/>
    <sheet name="T3" sheetId="6" r:id="rId8"/>
    <sheet name="D5" sheetId="7" r:id="rId9"/>
    <sheet name="D6" sheetId="8" r:id="rId10"/>
    <sheet name="D7" sheetId="11" r:id="rId11"/>
    <sheet name="T4" sheetId="85" r:id="rId12"/>
    <sheet name="D8" sheetId="12" r:id="rId13"/>
    <sheet name="D9" sheetId="13" r:id="rId14"/>
    <sheet name="T5" sheetId="14" r:id="rId15"/>
    <sheet name="D10" sheetId="15" r:id="rId16"/>
    <sheet name="T6" sheetId="17" r:id="rId17"/>
    <sheet name="D11" sheetId="18"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externalReferences>
    <externalReference r:id="rId46"/>
  </externalReferences>
  <definedNames>
    <definedName name="\A">#REF!</definedName>
    <definedName name="\S">#REF!</definedName>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4" hidden="1">#REF!</definedName>
    <definedName name="__123Graph_ABSYSASST" localSheetId="6" hidden="1">#REF!</definedName>
    <definedName name="__123Graph_ABSYSASST" hidden="1">#REF!</definedName>
    <definedName name="__123Graph_ACBASSETS" localSheetId="4"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4"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4" hidden="1">#REF!</definedName>
    <definedName name="__123Graph_AGraph1" localSheetId="6" hidden="1">#REF!</definedName>
    <definedName name="__123Graph_AGraph1" hidden="1">#REF!</definedName>
    <definedName name="__123Graph_AIBRD_LEND" localSheetId="4"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4" hidden="1">#REF!</definedName>
    <definedName name="__123Graph_AIMPORTS" localSheetId="6" hidden="1">#REF!</definedName>
    <definedName name="__123Graph_AIMPORTS" hidden="1">#REF!</definedName>
    <definedName name="__123Graph_AMIMPMAC" localSheetId="4" hidden="1">#REF!</definedName>
    <definedName name="__123Graph_AMIMPMAC" localSheetId="6" hidden="1">#REF!</definedName>
    <definedName name="__123Graph_AMIMPMAC" hidden="1">#REF!</definedName>
    <definedName name="__123Graph_AMONIMP" localSheetId="4"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4" hidden="1">#REF!</definedName>
    <definedName name="__123Graph_AMSWKLY" localSheetId="6" hidden="1">#REF!</definedName>
    <definedName name="__123Graph_AMSWKLY" hidden="1">#REF!</definedName>
    <definedName name="__123Graph_AMULTVELO" localSheetId="4"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4" hidden="1">#REF!</definedName>
    <definedName name="__123Graph_ANDA" localSheetId="6" hidden="1">#REF!</definedName>
    <definedName name="__123Graph_ANDA" hidden="1">#REF!</definedName>
    <definedName name="__123Graph_APIPELINE" localSheetId="4"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4"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4" hidden="1">#REF!</definedName>
    <definedName name="__123Graph_ARER" localSheetId="6" hidden="1">#REF!</definedName>
    <definedName name="__123Graph_ARER" hidden="1">#REF!</definedName>
    <definedName name="__123Graph_ARESCOV" localSheetId="4"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4"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4" hidden="1">#REF!</definedName>
    <definedName name="__123Graph_B" localSheetId="6" hidden="1">#REF!</definedName>
    <definedName name="__123Graph_B" hidden="1">#REF!</definedName>
    <definedName name="__123Graph_BBSYSASST" localSheetId="4" hidden="1">#REF!</definedName>
    <definedName name="__123Graph_BBSYSASST" localSheetId="6" hidden="1">#REF!</definedName>
    <definedName name="__123Graph_BBSYSASST" hidden="1">#REF!</definedName>
    <definedName name="__123Graph_BCBASSETS" localSheetId="4"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4"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4"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4"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4" hidden="1">#REF!</definedName>
    <definedName name="__123Graph_BGraph1" localSheetId="6" hidden="1">#REF!</definedName>
    <definedName name="__123Graph_BGraph1" hidden="1">#REF!</definedName>
    <definedName name="__123Graph_BIBRD_LEND" localSheetId="4"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4"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4" hidden="1">#REF!</definedName>
    <definedName name="__123Graph_BMONEY" localSheetId="6" hidden="1">#REF!</definedName>
    <definedName name="__123Graph_BMONEY" hidden="1">#REF!</definedName>
    <definedName name="__123Graph_BMONIMP" localSheetId="4"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4" hidden="1">#REF!</definedName>
    <definedName name="__123Graph_BMSWKLY" localSheetId="6" hidden="1">#REF!</definedName>
    <definedName name="__123Graph_BMSWKLY" hidden="1">#REF!</definedName>
    <definedName name="__123Graph_BMULTVELO" localSheetId="4" hidden="1">#REF!</definedName>
    <definedName name="__123Graph_BMULTVELO" localSheetId="6" hidden="1">#REF!</definedName>
    <definedName name="__123Graph_BMULTVELO" hidden="1">#REF!</definedName>
    <definedName name="__123Graph_BPIPELINE" localSheetId="4"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4"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4" hidden="1">#REF!</definedName>
    <definedName name="__123Graph_BRER" localSheetId="6" hidden="1">#REF!</definedName>
    <definedName name="__123Graph_BRER" hidden="1">#REF!</definedName>
    <definedName name="__123Graph_BRESCOV" localSheetId="4"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4"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4" hidden="1">#REF!</definedName>
    <definedName name="__123Graph_C" localSheetId="6" hidden="1">#REF!</definedName>
    <definedName name="__123Graph_C" hidden="1">#REF!</definedName>
    <definedName name="__123Graph_CBSYSASST" localSheetId="4"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4"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4"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4"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4"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4"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4" hidden="1">#REF!</definedName>
    <definedName name="__123Graph_CRER" localSheetId="6" hidden="1">#REF!</definedName>
    <definedName name="__123Graph_CRER" hidden="1">#REF!</definedName>
    <definedName name="__123Graph_CRESCOV" localSheetId="4"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4"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4"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4"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4"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4"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4"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4"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4"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4" hidden="1">#REF!</definedName>
    <definedName name="__123Graph_XCBAWKLY" localSheetId="6" hidden="1">#REF!</definedName>
    <definedName name="__123Graph_XCBAWKLY" hidden="1">#REF!</definedName>
    <definedName name="__123Graph_XIBRD_LEND" localSheetId="4"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4"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4"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4"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4" hidden="1">#REF!</definedName>
    <definedName name="__123Graph_XNDA" localSheetId="6" hidden="1">#REF!</definedName>
    <definedName name="__123Graph_XNDA" hidden="1">#REF!</definedName>
    <definedName name="__bookmark_1" localSheetId="39">#REF!</definedName>
    <definedName name="__bookmark_1" localSheetId="12">#REF!</definedName>
    <definedName name="__bookmark_1">#REF!</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4"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4"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4"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4" hidden="1">#REF!</definedName>
    <definedName name="_Fill1" localSheetId="6" hidden="1">#REF!</definedName>
    <definedName name="_Fill1" hidden="1">#REF!</definedName>
    <definedName name="_Filler" localSheetId="4" hidden="1">#REF!</definedName>
    <definedName name="_Filler" localSheetId="6" hidden="1">#REF!</definedName>
    <definedName name="_Filler" hidden="1">#REF!</definedName>
    <definedName name="_filterd" localSheetId="4"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2" hidden="1">'D8'!$B$40:$H$40</definedName>
    <definedName name="_xlnm._FilterDatabase" hidden="1">#REF!</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2">'T7'!$B$5</definedName>
    <definedName name="_Hlk82694268" localSheetId="7">'T3'!$B$3</definedName>
    <definedName name="_Key1" localSheetId="28" hidden="1">#REF!</definedName>
    <definedName name="_Key1" localSheetId="39" hidden="1">#REF!</definedName>
    <definedName name="_Key1" localSheetId="42" hidden="1">#REF!</definedName>
    <definedName name="_Key1" localSheetId="4"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4" hidden="1">#REF!</definedName>
    <definedName name="_Parse_Out" localSheetId="6" hidden="1">#REF!</definedName>
    <definedName name="_Parse_Out" hidden="1">#REF!</definedName>
    <definedName name="_Ref127958692" localSheetId="12">'D8'!$B$5</definedName>
    <definedName name="_Ref127959271" localSheetId="13">'D9'!$B$5</definedName>
    <definedName name="_Ref127964482" localSheetId="15">'D10'!#REF!</definedName>
    <definedName name="_Ref127978424" localSheetId="39">'D25'!#REF!</definedName>
    <definedName name="_Ref127980245" localSheetId="2">'T1'!#REF!</definedName>
    <definedName name="_Ref127980745">#REF!</definedName>
    <definedName name="_Ref127980868" localSheetId="16">'T6'!$B$3</definedName>
    <definedName name="_Ref127981012" localSheetId="11">'T4'!$B$3</definedName>
    <definedName name="_Ref127981012" localSheetId="14">'T5'!$B$3</definedName>
    <definedName name="_Ref128035283">#REF!</definedName>
    <definedName name="_Ref128035688" localSheetId="20">'D14'!#REF!</definedName>
    <definedName name="_Ref128036087">#REF!</definedName>
    <definedName name="_Ref128036424" localSheetId="23">'T8'!$B$3</definedName>
    <definedName name="_Ref128036509" localSheetId="26">'T9'!$B$3</definedName>
    <definedName name="_Ref128036591" localSheetId="27">'T10'!$B$3</definedName>
    <definedName name="_Ref128036795" localSheetId="35">'T12'!$B$3</definedName>
    <definedName name="_Ref128036938" localSheetId="36">'T13'!$B$3</definedName>
    <definedName name="_Ref128036938" localSheetId="38">'T14'!$B$3</definedName>
    <definedName name="_Ref128036938" localSheetId="44">'T16'!$B$3</definedName>
    <definedName name="_Ref128037083" localSheetId="40">'T15'!$B$3</definedName>
    <definedName name="_Ref130801337" localSheetId="5">'T2'!#REF!</definedName>
    <definedName name="_Ref130801470" localSheetId="34">'T11'!$B$3</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4" hidden="1">#REF!</definedName>
    <definedName name="_Sort" localSheetId="6" hidden="1">#REF!</definedName>
    <definedName name="_Sort" hidden="1">#REF!</definedName>
    <definedName name="_Toc137040606" localSheetId="26">'T9'!#REF!</definedName>
    <definedName name="_Toc137040607" localSheetId="34">'T11'!#REF!</definedName>
    <definedName name="_Toc201319386" localSheetId="10">'D7'!$B$5</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hidden="1">{"partial screen",#N/A,FALSE,"State_Gov't"}</definedName>
    <definedName name="_xlchart.v1.0" hidden="1">'D7'!$B$58:$B$66</definedName>
    <definedName name="_xlchart.v1.1" hidden="1">'D7'!$D$58:$D$66</definedName>
    <definedName name="_xlchart.v1.10" hidden="1">'D10'!$D$39:$D$47</definedName>
    <definedName name="_xlchart.v1.11" hidden="1">'D10'!$B$39:$B$47</definedName>
    <definedName name="_xlchart.v1.12" hidden="1">'D10'!$E$39:$E$47</definedName>
    <definedName name="_xlchart.v1.13" hidden="1">'D11'!$B$49:$B$51</definedName>
    <definedName name="_xlchart.v1.14" hidden="1">'D11'!$D$49:$D$51</definedName>
    <definedName name="_xlchart.v1.15" hidden="1">'D11'!$B$52:$B$54</definedName>
    <definedName name="_xlchart.v1.16" hidden="1">'D11'!$C$52:$C$54</definedName>
    <definedName name="_xlchart.v1.17" hidden="1">'D11'!$B$49:$B$51</definedName>
    <definedName name="_xlchart.v1.18" hidden="1">'D11'!$C$49:$C$51</definedName>
    <definedName name="_xlchart.v1.19" hidden="1">'D12'!$B$64:$B$69</definedName>
    <definedName name="_xlchart.v1.2" hidden="1">'D7'!$B$58:$B$66</definedName>
    <definedName name="_xlchart.v1.20" hidden="1">'D12'!$C$64:$C$69</definedName>
    <definedName name="_xlchart.v1.21" hidden="1">'D12'!$B$64:$B$69</definedName>
    <definedName name="_xlchart.v1.22" hidden="1">'D12'!$D$64:$D$69</definedName>
    <definedName name="_xlchart.v1.23" hidden="1">'D12'!$B$64:$B$69</definedName>
    <definedName name="_xlchart.v1.24" hidden="1">'D12'!$E$64:$E$69</definedName>
    <definedName name="_xlchart.v1.25" hidden="1">'D13'!$B$69:$B$71</definedName>
    <definedName name="_xlchart.v1.26" hidden="1">'D13'!$C$69:$C$71</definedName>
    <definedName name="_xlchart.v1.27" hidden="1">'D13'!$B$69:$B$71</definedName>
    <definedName name="_xlchart.v1.28" hidden="1">'D13'!$D$69:$D$71</definedName>
    <definedName name="_xlchart.v1.3" hidden="1">'D7'!$F$58:$F$66</definedName>
    <definedName name="_xlchart.v1.4" hidden="1">'D7'!$B$58:$B$66</definedName>
    <definedName name="_xlchart.v1.5" hidden="1">'D7'!$H$58:$H$66</definedName>
    <definedName name="_xlchart.v1.6" hidden="1">[1]Bunuri!$B$43:$B$51</definedName>
    <definedName name="_xlchart.v1.7" hidden="1">'D10'!$B$39:$B$47</definedName>
    <definedName name="_xlchart.v1.8" hidden="1">'D10'!$C$39:$C$47</definedName>
    <definedName name="_xlchart.v1.9" hidden="1">'D10'!$B$39:$B$47</definedName>
    <definedName name="a">#REF!</definedName>
    <definedName name="aaa" localSheetId="4" hidden="1">#REF!</definedName>
    <definedName name="aaa" localSheetId="6" hidden="1">#REF!</definedName>
    <definedName name="aaa" hidden="1">#REF!</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hidden="1">{"Riqfin97",#N/A,FALSE,"Tran";"Riqfinpro",#N/A,FALSE,"Tran"}</definedName>
    <definedName name="ACTIVATE" localSheetId="39">#REF!</definedName>
    <definedName name="ACTIVATE">#REF!</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hidden="1">{"Riqfin97",#N/A,FALSE,"Tran";"Riqfinpro",#N/A,FALSE,"Tran"}</definedName>
    <definedName name="Anexa" localSheetId="39">#REF!</definedName>
    <definedName name="Anexa">#REF!</definedName>
    <definedName name="anii">#REF!</definedName>
    <definedName name="anscount" hidden="1">1</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hidden="1">{"Main Economic Indicators",#N/A,FALSE,"C"}</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hidden="1">{"Riqfin97",#N/A,FALSE,"Tran";"Riqfinpro",#N/A,FALSE,"Tran"}</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hidden="1">{"Tab1",#N/A,FALSE,"P";"Tab2",#N/A,FALSE,"P"}</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hidden="1">{"Riqfin97",#N/A,FALSE,"Tran";"Riqfinpro",#N/A,FALSE,"Tran"}</definedName>
    <definedName name="cale">#REF!</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hidden="1">{"TRADE_COMP",#N/A,FALSE,"TAB23APP";"BOP",#N/A,FALSE,"TAB6";"DOT",#N/A,FALSE,"TAB24APP";"EXTDEBT",#N/A,FALSE,"TAB25APP"}</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hidden="1">{"Riqfin97",#N/A,FALSE,"Tran";"Riqfinpro",#N/A,FALSE,"Tran"}</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hidden="1">{#N/A,#N/A,FALSE,"CB";#N/A,#N/A,FALSE,"CMB";#N/A,#N/A,FALSE,"NBFI"}</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 localSheetId="39">#REF!</definedName>
    <definedName name="copy">#REF!</definedName>
    <definedName name="COUNTER" localSheetId="39">#REF!</definedName>
    <definedName name="COUNTER">#REF!</definedName>
    <definedName name="Cuprins" localSheetId="30">#REF!</definedName>
    <definedName name="Cuprins" localSheetId="39">#REF!</definedName>
    <definedName name="Cuprins" localSheetId="12">#REF!</definedName>
    <definedName name="Cuprins">#REF!</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hidden="1">{"DEPOSITS",#N/A,FALSE,"COMML_MON";"LOANS",#N/A,FALSE,"COMML_MON"}</definedName>
    <definedName name="_xlnm.Database" localSheetId="30">#REF!</definedName>
    <definedName name="_xlnm.Database" localSheetId="39">#REF!</definedName>
    <definedName name="_xlnm.Database" localSheetId="12">#REF!</definedName>
    <definedName name="_xlnm.Database">#REF!</definedName>
    <definedName name="Database_MI" localSheetId="30">#REF!</definedName>
    <definedName name="Database_MI" localSheetId="39">#REF!</definedName>
    <definedName name="Database_MI" localSheetId="12">#REF!</definedName>
    <definedName name="Database_MI">#REF!</definedName>
    <definedName name="date">#REF!</definedName>
    <definedName name="DATES" localSheetId="30">#REF!</definedName>
    <definedName name="DATES" localSheetId="39">#REF!</definedName>
    <definedName name="DATES" localSheetId="12">#REF!</definedName>
    <definedName name="DATES">#REF!</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hidden="1">{"Riqfin97",#N/A,FALSE,"Tran";"Riqfinpro",#N/A,FALSE,"Tran"}</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hidden="1">{"TRADE_COMP",#N/A,FALSE,"TAB23APP";"BOP",#N/A,FALSE,"TAB6";"DOT",#N/A,FALSE,"TAB24APP";"EXTDEBT",#N/A,FALSE,"TAB25APP"}</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hidden="1">{"partial screen",#N/A,FALSE,"State_Gov't"}</definedName>
    <definedName name="di">#REF!</definedName>
    <definedName name="Discount_NC" localSheetId="39">#REF!</definedName>
    <definedName name="Discount_NC">#REF!</definedName>
    <definedName name="DiscountRate" localSheetId="39">#REF!</definedName>
    <definedName name="DiscountRate">#REF!</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hidden="1">{"Tab1",#N/A,FALSE,"P";"Tab2",#N/A,FALSE,"P"}</definedName>
    <definedName name="en">#REF!</definedName>
    <definedName name="en_d">#REF!</definedName>
    <definedName name="en_l" localSheetId="39">#REF!</definedName>
    <definedName name="en_l" localSheetId="12">#REF!</definedName>
    <definedName name="en_l">#REF!</definedName>
    <definedName name="En_m" localSheetId="39">#REF!</definedName>
    <definedName name="En_m" localSheetId="12">#REF!</definedName>
    <definedName name="En_m">#REF!</definedName>
    <definedName name="Enm" localSheetId="39">#REF!</definedName>
    <definedName name="Enm" localSheetId="12">#REF!</definedName>
    <definedName name="Enm">#REF!</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hidden="1">{"Main Economic Indicators",#N/A,FALSE,"C"}</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 localSheetId="39">#REF!</definedName>
    <definedName name="f">#REF!</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hidden="1">{"Tab1",#N/A,FALSE,"P";"Tab2",#N/A,FALSE,"P"}</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hidden="1">{"Riqfin97",#N/A,FALSE,"Tran";"Riqfinpro",#N/A,FALSE,"Tran"}</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hidden="1">{"Tab1",#N/A,FALSE,"P";"Tab2",#N/A,FALSE,"P"}</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4" hidden="1">#REF!</definedName>
    <definedName name="Fiscal" localSheetId="6" hidden="1">#REF!</definedName>
    <definedName name="Fiscal" hidden="1">#REF!</definedName>
    <definedName name="forex_IMF" localSheetId="39">#REF!</definedName>
    <definedName name="forex_IMF">#REF!</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 localSheetId="39">#REF!</definedName>
    <definedName name="g">#REF!</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hidden="1">{"TBILLS_ALL",#N/A,FALSE,"FITB_all"}</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hidden="1">{#N/A,#N/A,FALSE,"CB";#N/A,#N/A,FALSE,"CMB";#N/A,#N/A,FALSE,"NBFI"}</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 localSheetId="39">#REF!</definedName>
    <definedName name="Grace_NC">#REF!</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hidden="1">{"Tab1",#N/A,FALSE,"P";"Tab2",#N/A,FALSE,"P"}</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hidden="1">{"Main Economic Indicators",#N/A,FALSE,"C"}</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hidden="1">{"TRADE_COMP",#N/A,FALSE,"TAB23APP";"BOP",#N/A,FALSE,"TAB6";"DOT",#N/A,FALSE,"TAB24APP";"EXTDEBT",#N/A,FALSE,"TAB25APP"}</definedName>
    <definedName name="Interest_NC" localSheetId="39">#REF!</definedName>
    <definedName name="Interest_NC">#REF!</definedName>
    <definedName name="InterestRate" localSheetId="39">#REF!</definedName>
    <definedName name="InterestRate">#REF!</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hidden="1">{"Riqfin97",#N/A,FALSE,"Tran";"Riqfinpro",#N/A,FALSE,"Tran"}</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hidden="1">{"Main Economic Indicators",#N/A,FALSE,"C"}</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hidden="1">{"DEPOSITS",#N/A,FALSE,"COMML_MON";"LOANS",#N/A,FALSE,"COMML_MON"}</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hidden="1">{"TRADE_COMP",#N/A,FALSE,"TAB23APP";"BOP",#N/A,FALSE,"TAB6";"DOT",#N/A,FALSE,"TAB24APP";"EXTDEBT",#N/A,FALSE,"TAB25APP"}</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hidden="1">{"Main Economic Indicators",#N/A,FALSE,"C"}</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 localSheetId="39">#REF!</definedName>
    <definedName name="MACRO">#REF!</definedName>
    <definedName name="Maturity_NC" localSheetId="39">#REF!</definedName>
    <definedName name="Maturity_NC">#REF!</definedName>
    <definedName name="MIDDLE" localSheetId="39">#REF!</definedName>
    <definedName name="MIDDLE">#REF!</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hidden="1">{"Main Economic Indicators",#N/A,FALSE,"C"}</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hidden="1">{"Riqfin97",#N/A,FALSE,"Tran";"Riqfinpro",#N/A,FALSE,"Tran"}</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hidden="1">{"Tab1",#N/A,FALSE,"P";"Tab2",#N/A,FALSE,"P"}</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hidden="1">{"Riqfin97",#N/A,FALSE,"Tran";"Riqfinpro",#N/A,FALSE,"Tran"}</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hidden="1">{"TRADE_COMP",#N/A,FALSE,"TAB23APP";"BOP",#N/A,FALSE,"TAB6";"DOT",#N/A,FALSE,"TAB24APP";"EXTDEBT",#N/A,FALSE,"TAB25APP"}</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hidden="1">{"Main Economic Indicators",#N/A,FALSE,"C"}</definedName>
    <definedName name="NAMES" localSheetId="30">#REF!</definedName>
    <definedName name="NAMES" localSheetId="39">#REF!</definedName>
    <definedName name="NAMES" localSheetId="12">#REF!</definedName>
    <definedName name="NAMES">#REF!</definedName>
    <definedName name="Net" localSheetId="39">#REF!</definedName>
    <definedName name="Net">#REF!</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hidden="1">{"TBILLS_ALL",#N/A,FALSE,"FITB_all"}</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hidden="1">{"Riqfin97",#N/A,FALSE,"Tran";"Riqfinpro",#N/A,FALSE,"Tran"}</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hidden="1">{"Tab1",#N/A,FALSE,"P";"Tab2",#N/A,FALSE,"P"}</definedName>
    <definedName name="Notes" localSheetId="39">#REF!</definedName>
    <definedName name="Notes">#REF!</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LE_LINK6" localSheetId="22">'T7'!#REF!</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hidden="1">{"Riqfin97",#N/A,FALSE,"Tran";"Riqfinpro",#N/A,FALSE,"Tran"}</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hidden="1">{"Tab1",#N/A,FALSE,"P";"Tab2",#N/A,FALSE,"P"}</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hidden="1">{"Riqfin97",#N/A,FALSE,"Tran";"Riqfinpro",#N/A,FALSE,"Tran"}</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hidden="1">{"Tab1",#N/A,FALSE,"P";"Tab2",#N/A,FALSE,"P"}</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hidden="1">{"Riqfin97",#N/A,FALSE,"Tran";"Riqfinpro",#N/A,FALSE,"Tran"}</definedName>
    <definedName name="_xlnm.Print_Area" localSheetId="30">#REF!</definedName>
    <definedName name="_xlnm.Print_Area" localSheetId="39">#REF!</definedName>
    <definedName name="_xlnm.Print_Area">#REF!</definedName>
    <definedName name="Print_Area_MI" localSheetId="30">#REF!</definedName>
    <definedName name="Print_Area_MI" localSheetId="39">#REF!</definedName>
    <definedName name="Print_Area_MI" localSheetId="12">#REF!</definedName>
    <definedName name="Print_Area_MI">#REF!</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hidden="1">{"Tab1",#N/A,FALSE,"P";"Tab2",#N/A,FALSE,"P"}</definedName>
    <definedName name="Range_Country" localSheetId="39">#REF!</definedName>
    <definedName name="Range_Country">#REF!</definedName>
    <definedName name="Range_DownloadAnnual">#REF!</definedName>
    <definedName name="Range_DownloadDateTime" localSheetId="39">#REF!</definedName>
    <definedName name="Range_DownloadDateTime">#REF!</definedName>
    <definedName name="Range_DownloadMonth">#REF!</definedName>
    <definedName name="Range_DownloadQuarter">#REF!</definedName>
    <definedName name="Range_ReportFormName" localSheetId="39">#REF!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 localSheetId="39">#REF!</definedName>
    <definedName name="ro_l" localSheetId="12">#REF!</definedName>
    <definedName name="ro_l">#REF!</definedName>
    <definedName name="Ro_lun">#REF!</definedName>
    <definedName name="ROm" localSheetId="39">#REF!</definedName>
    <definedName name="ROm" localSheetId="12">#REF!</definedName>
    <definedName name="ROm">#REF!</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hidden="1">{"Riqfin97",#N/A,FALSE,"Tran";"Riqfinpro",#N/A,FALSE,"Tran"}</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hidden="1">{"Main Economic Indicators",#N/A,FALSE,"C"}</definedName>
    <definedName name="ru">#REF!</definedName>
    <definedName name="ru_d">#REF!</definedName>
    <definedName name="Ru_l" localSheetId="39">#REF!</definedName>
    <definedName name="Ru_l" localSheetId="12">#REF!</definedName>
    <definedName name="Ru_l">#REF!</definedName>
    <definedName name="Rwvu.Print." hidden="1">#N/A</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4" hidden="1">#REF!</definedName>
    <definedName name="s" localSheetId="6" hidden="1">#REF!</definedName>
    <definedName name="s" hidden="1">#REF!</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hidden="1">{"Riqfin97",#N/A,FALSE,"Tran";"Riqfinpro",#N/A,FALSE,"Tran"}</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hidden="1">{"Tab1",#N/A,FALSE,"P";"Tab2",#N/A,FALSE,"P"}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hidden="1">{"CBA",#N/A,FALSE,"TAB4";"MS",#N/A,FALSE,"TAB5";"BANKLOANS",#N/A,FALSE,"TAB21APP ";"INTEREST",#N/A,FALSE,"TAB22APP"}</definedName>
    <definedName name="SRTB_Ro" localSheetId="39">#REF!</definedName>
    <definedName name="SRTB_Ro" localSheetId="12">#REF!</definedName>
    <definedName name="SRTB_Ro">#REF!</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 localSheetId="39">#REF!</definedName>
    <definedName name="STOP">#REF!</definedName>
    <definedName name="Tabelul_8" localSheetId="22">'T7'!$B$3</definedName>
    <definedName name="Table1" localSheetId="39">#REF!</definedName>
    <definedName name="Table1">#REF!</definedName>
    <definedName name="Table2" localSheetId="39">#REF!</definedName>
    <definedName name="Table2">#REF!</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hidden="1">{"TBILLS_ALL",#N/A,FALSE,"FITB_all"}</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hidden="1">{"WEO",#N/A,FALSE,"T"}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hidden="1">{"partial screen",#N/A,FALSE,"State_Gov't"}</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hidden="1">{"TRADE_COMP",#N/A,FALSE,"TAB23APP";"BOP",#N/A,FALSE,"TAB6";"DOT",#N/A,FALSE,"TAB24APP";"EXTDEBT",#N/A,FALSE,"TAB25APP"}</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hidden="1">{"BOP_TAB",#N/A,FALSE,"N";"MIDTERM_TAB",#N/A,FALSE,"O"}</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hidden="1">{"MONA",#N/A,FALSE,"S"}</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hidden="1">{"partial screen",#N/A,FALSE,"State_Gov't"}</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hidden="1">{"CBA",#N/A,FALSE,"TAB4";"MS",#N/A,FALSE,"TAB5";"BANKLOANS",#N/A,FALSE,"TAB21APP ";"INTEREST",#N/A,FALSE,"TAB22APP"}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hidden="1">{"Tab1",#N/A,FALSE,"P";"Tab2",#N/A,FALSE,"P"}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hidden="1">{"TRADE_COMP",#N/A,FALSE,"TAB23APP";"BOP",#N/A,FALSE,"TAB6";"DOT",#N/A,FALSE,"TAB24APP";"EXTDEBT",#N/A,FALSE,"TAB25APP"}</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hidden="1">{"Main Economic Indicators",#N/A,FALSE,"C"}</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hidden="1">{"Riqfin97",#N/A,FALSE,"Tran";"Riqfinpro",#N/A,FALSE,"Tran"}</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hidden="1">{"partial screen",#N/A,FALSE,"State_Gov't"}</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hidden="1">{"Tab1",#N/A,FALSE,"P";"Tab2",#N/A,FALSE,"P"}</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hidden="1">{"TRADE_COMP",#N/A,FALSE,"TAB23APP";"BOP",#N/A,FALSE,"TAB6";"DOT",#N/A,FALSE,"TAB24APP";"EXTDEBT",#N/A,FALSE,"TAB25APP"}</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hidden="1">{"BOP_TAB",#N/A,FALSE,"N";"MIDTERM_TAB",#N/A,FALSE,"O"}</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hidden="1">{"Main Economic Indicators",#N/A,FALSE,"C"}</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hidden="1">{#N/A,#N/A,FALSE,"CB";#N/A,#N/A,FALSE,"CMB";#N/A,#N/A,FALSE,"NBFI"}</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hidden="1">{"MONA",#N/A,FALSE,"S"}</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hidden="1">{"Tab1",#N/A,FALSE,"P";"Tab2",#N/A,FALSE,"P"}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hidden="1">{"Riqfin97",#N/A,FALSE,"Tran";"Riqfinpro",#N/A,FALSE,"Tran"}</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hidden="1">{#N/A,#N/A,FALSE,"SRFSYS";#N/A,#N/A,FALSE,"SRBSYS"}</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hidden="1">{"SR_tbs",#N/A,FALSE,"MGSSEI";"SR_tbs",#N/A,FALSE,"MGSBOX";"SR_tbs",#N/A,FALSE,"MGSOCIND"}</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hidden="1">{"partial screen",#N/A,FALSE,"State_Gov't"}</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hidden="1">{"TBILLS_ALL",#N/A,FALSE,"FITB_all"}</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hidden="1">{"WEO",#N/A,FALSE,"T"}</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hidden="1">{"Riqfin97",#N/A,FALSE,"Tran";"Riqfinpro",#N/A,FALSE,"Tran"}</definedName>
    <definedName name="XGS" localSheetId="39">#REF!</definedName>
    <definedName name="XGS">#REF!</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hidden="1">{"Riqfin97",#N/A,FALSE,"Tran";"Riqfinpro",#N/A,FALSE,"Tran"}</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hidden="1">{"partial screen",#N/A,FALSE,"State_Gov't"}</definedName>
    <definedName name="Year" localSheetId="39">#REF!</definedName>
    <definedName name="Year">#REF!</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hidden="1">{"Main Economic Indicators",#N/A,FALSE,"C"}</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hidden="1">{"Tab1",#N/A,FALSE,"P";"Tab2",#N/A,FALSE,"P"}</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hidden="1">{"DEPOSITS",#N/A,FALSE,"COMML_MON";"LOANS",#N/A,FALSE,"COMML_MON"}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4"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4"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4"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4"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4"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4"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4"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4" hidden="1">#REF!</definedName>
    <definedName name="zkouska" localSheetId="6" hidden="1">#REF!</definedName>
    <definedName name="zkouska" hidden="1">#REF!</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hidden="1">{"Tab1",#N/A,FALSE,"P";"Tab2",#N/A,FALSE,"P"}</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3" i="60" l="1"/>
  <c r="E43" i="60"/>
  <c r="F43" i="60"/>
  <c r="G43" i="60"/>
  <c r="H43" i="60"/>
  <c r="C43" i="60"/>
  <c r="D36" i="3" l="1"/>
  <c r="E36" i="3"/>
  <c r="F36" i="3"/>
  <c r="G36" i="3"/>
  <c r="H36" i="3"/>
  <c r="C36" i="3"/>
  <c r="D47" i="15"/>
  <c r="C47" i="15"/>
  <c r="D59" i="15"/>
  <c r="C59" i="15"/>
  <c r="H31" i="3" l="1"/>
  <c r="G31" i="3"/>
  <c r="F31" i="3"/>
  <c r="E31" i="3"/>
  <c r="D31" i="3"/>
  <c r="C31" i="3"/>
  <c r="B51" i="75" l="1"/>
  <c r="B50" i="75"/>
  <c r="B49" i="75"/>
  <c r="B48" i="75"/>
  <c r="B46" i="75"/>
  <c r="B44" i="75"/>
  <c r="B38" i="75"/>
  <c r="B37" i="75"/>
  <c r="B36" i="75"/>
  <c r="B35" i="75"/>
  <c r="B34" i="75"/>
  <c r="B33" i="75"/>
  <c r="B28" i="75"/>
  <c r="B27" i="75"/>
  <c r="B24" i="75"/>
  <c r="B23" i="75"/>
  <c r="B22" i="75"/>
  <c r="B21" i="75"/>
  <c r="B20" i="75"/>
  <c r="B18" i="75"/>
  <c r="B16" i="75"/>
  <c r="B15" i="75"/>
  <c r="B13" i="75"/>
  <c r="B12" i="75"/>
  <c r="B11" i="75"/>
  <c r="B9" i="75"/>
  <c r="B52" i="75" l="1"/>
  <c r="B47" i="75"/>
  <c r="B45" i="75"/>
  <c r="B43" i="75"/>
  <c r="B42" i="75"/>
  <c r="B41" i="75"/>
  <c r="B32" i="75"/>
  <c r="B31" i="75"/>
  <c r="B26" i="75"/>
  <c r="B25" i="75"/>
  <c r="B19" i="75"/>
  <c r="B17" i="75"/>
  <c r="B14" i="75"/>
  <c r="B10" i="75"/>
  <c r="B8" i="75"/>
  <c r="B7" i="75"/>
  <c r="B6" i="75"/>
  <c r="B5"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40B473-A643-4BE3-909B-AA9E92EB614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<sst xmlns="http://schemas.openxmlformats.org/spreadsheetml/2006/main" count="1038" uniqueCount="515">
  <si>
    <t>II</t>
  </si>
  <si>
    <t>RUS</t>
  </si>
  <si>
    <t>UKR</t>
  </si>
  <si>
    <t>ROU</t>
  </si>
  <si>
    <t>MDA</t>
  </si>
  <si>
    <t>Tabelul 1. Indicatorii macroeconomici principali ai Republicii Moldova</t>
  </si>
  <si>
    <t>%</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</si>
  <si>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</si>
  <si>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</si>
  <si>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</si>
  <si>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</si>
  <si>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</si>
  <si>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</si>
  <si>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</si>
  <si>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</si>
  <si>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</si>
  <si>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</si>
  <si>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</si>
  <si>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</si>
  <si>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</si>
  <si>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</si>
  <si>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</si>
  <si>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</si>
  <si>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</si>
  <si>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</si>
  <si>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</si>
  <si>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</si>
  <si>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</si>
  <si>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</si>
  <si>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</si>
  <si>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</si>
  <si>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</si>
  <si>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</si>
  <si>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</si>
  <si>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</si>
  <si>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</si>
  <si>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</si>
  <si>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</si>
  <si>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</si>
  <si>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</si>
  <si>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</si>
  <si>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</si>
  <si>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</si>
  <si>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</si>
  <si>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</si>
  <si>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</si>
  <si>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Diagrama 1. PIB, indicii volumului fizic (% față de același trimestru al anului precedent)</t>
  </si>
  <si>
    <t>Diagrama 2. Indicatorii gradului de deschidere a economiei, %</t>
  </si>
  <si>
    <t>http://www.imf.org/external/np/pp/eng/2014/121914.pdf</t>
  </si>
  <si>
    <t>Tabelul 5. Contribuția principalelor categorii de servicii la modificărea totală (puncte procentuale)</t>
  </si>
  <si>
    <t>Tabelul 6. Balanța serviciilor de informatică, pe principalele tipuri</t>
  </si>
  <si>
    <t>UM</t>
  </si>
  <si>
    <t xml:space="preserve"> </t>
  </si>
  <si>
    <t>Tabelul 8. Investiții directe, intrări și ieșiri de mijloace financiare (mil. USD)</t>
  </si>
  <si>
    <t>Tabelul 11. Datoria externă brută, la sfârșitul perioadei</t>
  </si>
  <si>
    <t>Țara partener</t>
  </si>
  <si>
    <t xml:space="preserve">Export </t>
  </si>
  <si>
    <t xml:space="preserve">Import </t>
  </si>
  <si>
    <t>România</t>
  </si>
  <si>
    <t>Ucraina</t>
  </si>
  <si>
    <t>Turcia</t>
  </si>
  <si>
    <t>Germania</t>
  </si>
  <si>
    <t>Polonia</t>
  </si>
  <si>
    <t>Italia</t>
  </si>
  <si>
    <t>Cehia</t>
  </si>
  <si>
    <t>2024</t>
  </si>
  <si>
    <t>Tabelul 4. Contribuția principalelor categorii de bunuri la modificarea totală (puncte procentuale)</t>
  </si>
  <si>
    <t>T4</t>
  </si>
  <si>
    <t>TOTAL</t>
  </si>
  <si>
    <t>Valută și depozite</t>
  </si>
  <si>
    <t>Investiții directe: creditarea intragrup</t>
  </si>
  <si>
    <t>T15</t>
  </si>
  <si>
    <t>T16</t>
  </si>
  <si>
    <t>D3</t>
  </si>
  <si>
    <t>Transferuri personale</t>
  </si>
  <si>
    <t xml:space="preserve">Remunerarea salariaților </t>
  </si>
  <si>
    <t>Transferuri de capital între gospodăriile populației</t>
  </si>
  <si>
    <t>Credit, total</t>
  </si>
  <si>
    <t>Debit, total</t>
  </si>
  <si>
    <t xml:space="preserve">Fondul Monetar Internațional și Grupul Băncii Mondiale au fost principalii creditori externi ai sectorului public. </t>
  </si>
  <si>
    <t>Societățile nefinanciare au menținut, în continuare, ponderea majoră în datoria externă privată.</t>
  </si>
  <si>
    <t>Legenda</t>
  </si>
  <si>
    <t>Credit</t>
  </si>
  <si>
    <t>Debit</t>
  </si>
  <si>
    <t>Remiteri personale pe zone geografice</t>
  </si>
  <si>
    <t>Ponderea majoră atât în structura activelor financiare, cât și în structura pasivelor a revenit celor pe termen lung.</t>
  </si>
  <si>
    <t>Remiteri personale (intrări) la PIB (%)</t>
  </si>
  <si>
    <t>Nr. crt.</t>
  </si>
  <si>
    <t>IV*</t>
  </si>
  <si>
    <t>Activele de rezervă au deținut ponderea predominantă în poziția totală a activelor financiare, în timp ce alte investiții și investițiile directe - ponderi semnificative în totalul poziției pasivelor.</t>
  </si>
  <si>
    <t>Activitățile financiare și asigurările, comerțul cu ridicata și cu amănuntul, precum și industria prelucrătoare au continuat să dețină ponderile cele mai mari în poziția pasivelor sub formă de investiții directe (capital propriu).</t>
  </si>
  <si>
    <t>Tabelul 12. Indicatorii principali aferenţi datoriei externe, la sfârșitul perioadei</t>
  </si>
  <si>
    <t>Tabelul 14. Datoria externă publică pe termen scurt (scadența reziduală), pe sectoare, la sfârșitul perioadei (mil. USD)</t>
  </si>
  <si>
    <t>Tabelul 16. Datoria externă privată pe termen scurt (scadența reziduală), pe sectoare, la sfârșitul perioadei (mil. USD)</t>
  </si>
  <si>
    <t>Tabelul 15. Datoria externă sub formă de împrumuturi, alocări de DST și titluri de angajamente, pe creditori, la sfârșitul perioadei (mil. USD)</t>
  </si>
  <si>
    <t>Tabelul 2. Balanţa de plăţi a Republicii Moldova, agregate principale (mil. USD)</t>
  </si>
  <si>
    <t>Tabelul 3. Principalele componente ale contului curent al balanței de plăți, raportate la PIB</t>
  </si>
  <si>
    <t>Sold</t>
  </si>
  <si>
    <t>Cooperarea internațională curentă, net</t>
  </si>
  <si>
    <t>Transferuri personale, net</t>
  </si>
  <si>
    <t>Alte venituri secundare, net</t>
  </si>
  <si>
    <t>Sold / PIB (%, scala din dreapta)</t>
  </si>
  <si>
    <t>Tabelul 9. Indicatorii principali aferenţi poziţiei investiţionale internaţionale, la sfârșitul perioadei</t>
  </si>
  <si>
    <t>Tabelul 10. Poziţia investiţională internaţională (mil. USD)</t>
  </si>
  <si>
    <t>Principalul creditor al sectorului privat din cadrul organizațiilor internaționale a fost BERD.</t>
  </si>
  <si>
    <t>2025</t>
  </si>
  <si>
    <t>Diagrama 4. Contul curent – componente principale (mil. USD)</t>
  </si>
  <si>
    <t>Diagrama 6. Principalii parteneri comerciali (mil. USD)</t>
  </si>
  <si>
    <t xml:space="preserve">România a continuat să fie principalul partener comercial al Republicii Moldova în comerțul cu bunuri, fiind urmată de Ucraina. </t>
  </si>
  <si>
    <t xml:space="preserve">China </t>
  </si>
  <si>
    <t>Olanda</t>
  </si>
  <si>
    <t>Export</t>
  </si>
  <si>
    <t>% în total</t>
  </si>
  <si>
    <t>Import</t>
  </si>
  <si>
    <t>Produse agroalimentare</t>
  </si>
  <si>
    <t>Animale vii</t>
  </si>
  <si>
    <t xml:space="preserve">Produse minerale </t>
  </si>
  <si>
    <t>Produse vegetale</t>
  </si>
  <si>
    <t>Produse ale industriei chimice</t>
  </si>
  <si>
    <t xml:space="preserve">Grăsimi și uleiuri </t>
  </si>
  <si>
    <t xml:space="preserve">Materiale plastice </t>
  </si>
  <si>
    <t>Produse alimentare</t>
  </si>
  <si>
    <t xml:space="preserve">Materiale textile </t>
  </si>
  <si>
    <t>Total</t>
  </si>
  <si>
    <t xml:space="preserve">Metale comune </t>
  </si>
  <si>
    <t xml:space="preserve">Maşini şi aparate, echipamente </t>
  </si>
  <si>
    <t xml:space="preserve">Vehicule, aparate de zbor </t>
  </si>
  <si>
    <t>Altele</t>
  </si>
  <si>
    <t>Export pe zone</t>
  </si>
  <si>
    <t xml:space="preserve">UE </t>
  </si>
  <si>
    <t>CSI</t>
  </si>
  <si>
    <t>Alte țări</t>
  </si>
  <si>
    <t>Import pe zone</t>
  </si>
  <si>
    <t xml:space="preserve">Reducerea excedentului balanței serviciilor a fost determinată de ritmul superior de creștere al importului comparativ cu cel al exportului. </t>
  </si>
  <si>
    <t>Diagrama 7. Exportul și importul de bunuri pe categorii și zone geografice</t>
  </si>
  <si>
    <t>Diagrama 8. Import de produse energetice și electricitate (prețuri FOB), (mil. USD)</t>
  </si>
  <si>
    <t>Diagrama 9. Balanța serviciilor</t>
  </si>
  <si>
    <t>Diagrama 11. Evoluția veniturilor primare</t>
  </si>
  <si>
    <t>Impozite curente pe venit, patrimoniu, etc.</t>
  </si>
  <si>
    <t>Contribuţii sociale</t>
  </si>
  <si>
    <t>Cooperarea internaţională curentă</t>
  </si>
  <si>
    <t>Transferuri diverse ale administrației publice</t>
  </si>
  <si>
    <t>Alte transferuri curente**</t>
  </si>
  <si>
    <t>Intrări</t>
  </si>
  <si>
    <t>Ieșiri</t>
  </si>
  <si>
    <t>Diagrama 12. Evoluția veniturilor secundare</t>
  </si>
  <si>
    <t>Diagrama 13. Remiterile personale, pe componente și zone geografice</t>
  </si>
  <si>
    <t>Diagrama 14. Evoluția contului de capital</t>
  </si>
  <si>
    <t>Diagrama 18. Poziția investițională internațională netă, la sfârșitul perioadei, pe sectoare instituționale, % la PIB</t>
  </si>
  <si>
    <t>Diagrama 19. Structura activelor financiare şi pasivelor externe, pe categorii funcționale, la sfârșitul perioadei (%)</t>
  </si>
  <si>
    <t>Diagrama 20. Indicatorii suficienței activelor oficiale de rezervă</t>
  </si>
  <si>
    <t>Diagrama 23. Structura activelor financiare şi pasivelor externe, pe scadenţe, la sfârșitul perioadei (%)</t>
  </si>
  <si>
    <t>Diagrama 24. Evoluția datoriei externe publice, la sfârșitul perioadei, pe scadențe (conform maturității originale) și pe instrumente (mil. USD)</t>
  </si>
  <si>
    <t>Diagrama 26. Datoria externă privată, la sfârșitul perioadei (conform maturității originale), (mil. USD)</t>
  </si>
  <si>
    <t>Diagrama 27. Structura datoriei private, pe sectoare instituționale, la sfârșitul perioadei (%)</t>
  </si>
  <si>
    <t>Servicii</t>
  </si>
  <si>
    <t xml:space="preserve">Servicii de prelucrare a materiei prime </t>
  </si>
  <si>
    <t>Transport</t>
  </si>
  <si>
    <t>Călătorii</t>
  </si>
  <si>
    <t>Construcţii</t>
  </si>
  <si>
    <t>Servicii de informatică</t>
  </si>
  <si>
    <t>Bunuri şi servicii ale administrației publice (n.a.p.)</t>
  </si>
  <si>
    <t xml:space="preserve">Servicii profesionale şi de consultanţă </t>
  </si>
  <si>
    <t>Servicii tehnice, comerciale şi alte servicii</t>
  </si>
  <si>
    <t>Personale</t>
  </si>
  <si>
    <t>De afaceri</t>
  </si>
  <si>
    <t>Maritim</t>
  </si>
  <si>
    <t>Aerian</t>
  </si>
  <si>
    <t>Auto</t>
  </si>
  <si>
    <t>Informatică</t>
  </si>
  <si>
    <t>Aplicațiile program</t>
  </si>
  <si>
    <t>Alte servicii de informatică</t>
  </si>
  <si>
    <t>Remunerarea salariaților</t>
  </si>
  <si>
    <t xml:space="preserve">Venituri din investiții </t>
  </si>
  <si>
    <t>Alte venituri primare</t>
  </si>
  <si>
    <t>… din active de rezervă</t>
  </si>
  <si>
    <t>… din alte investiţii</t>
  </si>
  <si>
    <t>Venituri din investiţii directe</t>
  </si>
  <si>
    <t>Venituri din alte investiţii</t>
  </si>
  <si>
    <t>Cr</t>
  </si>
  <si>
    <t>Dt</t>
  </si>
  <si>
    <t>UE</t>
  </si>
  <si>
    <t>II*</t>
  </si>
  <si>
    <t>III*</t>
  </si>
  <si>
    <t>Diagrama 25. Structura pe creditori a datoriei externe publice, la sfârșitul perioadei (%)</t>
  </si>
  <si>
    <t>D28</t>
  </si>
  <si>
    <t>I*</t>
  </si>
  <si>
    <t>p.p.</t>
  </si>
  <si>
    <t>2025 II / 2024 II</t>
  </si>
  <si>
    <t>mil. USD</t>
  </si>
  <si>
    <t>31.03.2024*</t>
  </si>
  <si>
    <t>30.06.2024*</t>
  </si>
  <si>
    <t>30.09.2024*</t>
  </si>
  <si>
    <t>31.12.2024*</t>
  </si>
  <si>
    <t>31.03.2025*</t>
  </si>
  <si>
    <t>30.06.2025</t>
  </si>
  <si>
    <t>2024*</t>
  </si>
  <si>
    <t>II 2025 / 
IV 2024</t>
  </si>
  <si>
    <t>II 2025 / IV 2024</t>
  </si>
  <si>
    <t>III. Datoria externă brută la 30.06.2025 (date provizorii)</t>
  </si>
  <si>
    <t>Diagrama 28. Structura pe creditori a datoriei private sub formă de împrumuturi, la 30.06.2025</t>
  </si>
  <si>
    <t xml:space="preserve">La 30.06.2025, datoria externă privată s-a majorat comparativ cu finele anului 2024, fiind contractată, preponderent, pe termen lung, principalele instrumente fiind împrumuturile și creditele comerciale și avansurile. </t>
  </si>
  <si>
    <t>2025-II</t>
  </si>
  <si>
    <t xml:space="preserve">II. Poziția investițională internațională la 30.06.2025 (date provizorii) </t>
  </si>
  <si>
    <t>Diagrama 22. Investiţiile directe, capital propriu acumulat la 30.06.2025, pe activităţi economice (conform CAEM-2)</t>
  </si>
  <si>
    <t>I. Balanța de plăți a Republicii Moldova în trimestrul II 2025 (date provizorii)</t>
  </si>
  <si>
    <t>Creșterea importului de produse energetice și electricitate, în trimestrul II 2025 față de perioada similară a anului precedent, a fost determinată de creșterea energiei electrice și gazului natural importat.</t>
  </si>
  <si>
    <t>Diagrama 10. Exportul și importul de servicii pe principalele tipuri, în trimestrul II 2025, mil. USD</t>
  </si>
  <si>
    <t>Diagrama 16. Împrumuturi externe (pasive, fără cele intragrup), valorificări și rambursări, în trimestrul II 2025 (mil. USD)</t>
  </si>
  <si>
    <t>Diagrama 17. Principalii creditori ai administrației publice, în trimestrul II 2025</t>
  </si>
  <si>
    <t>2024 -I*</t>
  </si>
  <si>
    <t>2024-II*</t>
  </si>
  <si>
    <t>2024-III*</t>
  </si>
  <si>
    <t>2024-IV*</t>
  </si>
  <si>
    <t>2025 -I*</t>
  </si>
  <si>
    <t>II. Poziția investițională internațională a Republicii Moldova la 30.06.2025</t>
  </si>
  <si>
    <t>III. Datoria externă brută la 30.06.2025</t>
  </si>
  <si>
    <t>În trimestrul II 2025, deschiderea comercială a economiei s-a diminuat f.a.p., iar deschiderea financiară a crescut.</t>
  </si>
  <si>
    <t>În trimestrul II 2025, deficitele comerțului cu bunuri cu toate zonele geografice s-au aprofundat comparativ cu perioada similară a anului precedent.</t>
  </si>
  <si>
    <t>Ungaria</t>
  </si>
  <si>
    <t>Exportul de bunuri s-a diminuat ca urmare a reducerii livrărilor către toate zonele geografice, în timp ce importul s-a majorat pe seama celui din UE și alte țări. Produsele agroalimentare au fost în continuare principala categorie de bunuri exportate, iar mașinile, aparatele și echipamentele – principala categorie de bunuri importate.</t>
  </si>
  <si>
    <t>În trimestrul II 2025, serviciile de călătorii au fost principala categorie de servicii exportate, fiind urmate de serviciile de informatică și transport, iar principalele categorii de servicii importate au fost călătoriile și transportul.</t>
  </si>
  <si>
    <t>În trimestrul II 2025, balanța veniturilor primare a înregistrat un deficit comparativ cu perioada similară a anului precedent când aceasta a fost excedentară.</t>
  </si>
  <si>
    <t>În trimestrul II 2025 majorarea excedentului veniturilor secundare a rezultat din creșterea intrărilor nete din cadrul cooperării internaționale curente.</t>
  </si>
  <si>
    <t>În trimestrul II 2025, scăderea excedentului contului de capital a fost determinată de creșterea ieșirilor de capital la sectorul privat.</t>
  </si>
  <si>
    <t xml:space="preserve">Intrările nete ale activelor financiare au rezultat din tranzacțiile de scădere a activelor sub formă de numerar și depozite și credite comerciale și avansuri, în timp ce activele de rezervă s-au majorat. Intrările nete ale pasivelor au constituit acumulări de angajamente sub formă de împrumuturi și de investiții directe (profit reinvestit). </t>
  </si>
  <si>
    <t>În trimestrul II 2025, principalul creditor al administrației publice a fost Comisia Europeană.</t>
  </si>
  <si>
    <t>Diagrama 21. Poziția investiţiilor directe**, capital propriu, pe zone geografice, la sfârșitul perioadei (mil.USD)</t>
  </si>
  <si>
    <t>2 684,37</t>
  </si>
  <si>
    <t>2 731,58</t>
  </si>
  <si>
    <t>2 821,09</t>
  </si>
  <si>
    <t>2 496,49</t>
  </si>
  <si>
    <t>2 720,37</t>
  </si>
  <si>
    <t>2 880,97</t>
  </si>
  <si>
    <t>7 330,43</t>
  </si>
  <si>
    <t>7 189,39</t>
  </si>
  <si>
    <t>7 612,01</t>
  </si>
  <si>
    <t>7 825,52</t>
  </si>
  <si>
    <t>7 917,69</t>
  </si>
  <si>
    <t>8 527,73</t>
  </si>
  <si>
    <t>-</t>
  </si>
  <si>
    <t>de 3,6 ori</t>
  </si>
  <si>
    <t xml:space="preserve">În trimestrul II 2025, deficitul contului curent a crescut, iar contul financiar a înregistrat intrări nete de mijloace financiare. </t>
  </si>
  <si>
    <t>Diagrama 5. Balanța comerțului cu bunuri în balanța de plăți, pe zone geografice (mil. USD)</t>
  </si>
  <si>
    <t>Diminuarea intrărilor de remiteri personale a fost cauzată de scăderea intrărilor din remunerarea netă a salariaților, iar majorarea ieșirilor - de transferurile de capital între gospodăriile populației. Atât intrările, cât și ieșirile de remiteri personale au fost preponderent din / către UE.</t>
  </si>
  <si>
    <t>Diagrama 15. Contul financiar, active financiare și pasive pe categorii funcționale în trimestrul II 2025 (mil. USD)</t>
  </si>
  <si>
    <t>Conform situației datoriei externe publice la 30.06.2025, principalul instrument de finanțare externă utilizat de către autoritățile Republicii Moldova au fost împrumuturile, cu o pondere de 91,8 la sută din total.</t>
  </si>
  <si>
    <t>Notă: În unele cazuri sunt posibile diferențe nesemnificative între totaluri și componentele agregate, explicate prin rotunjirea datelor. </t>
  </si>
  <si>
    <t>Surse: Autoritățile naționale de statistică, OECD.Stat</t>
  </si>
  <si>
    <t>PIB în preţuri curente</t>
  </si>
  <si>
    <t>mil. Lei</t>
  </si>
  <si>
    <t>PIB, indicii volumului fizic</t>
  </si>
  <si>
    <t>Export de bunuri, indicii volumului fizic</t>
  </si>
  <si>
    <t>Export de bunuri, indicii valorii unitare</t>
  </si>
  <si>
    <t>Import de bunuri, indicii volumului fizic</t>
  </si>
  <si>
    <t>Import de bunuri, indicii valorii unitare</t>
  </si>
  <si>
    <t>Raportul de schimb în comerțul exterior cu bunuri</t>
  </si>
  <si>
    <t>Rata de schimb medie pe perioadă</t>
  </si>
  <si>
    <t>MDL / USD</t>
  </si>
  <si>
    <t>Contul curent al balanței de plăți / PIB</t>
  </si>
  <si>
    <t>Remiterile personale / PIB</t>
  </si>
  <si>
    <t xml:space="preserve">Fluxurile de ISD (acumularea netă de pasive) </t>
  </si>
  <si>
    <t xml:space="preserve">* date revizuite </t>
  </si>
  <si>
    <t>Gradul de deschidere comercială</t>
  </si>
  <si>
    <t>Export de bunuri și servicii / PIB</t>
  </si>
  <si>
    <t>Import de bunuri și servicii / PIB</t>
  </si>
  <si>
    <t>Gradul de deschidere financiară</t>
  </si>
  <si>
    <t>Active fin. externe / PIB</t>
  </si>
  <si>
    <t>Pasive externe / PIB</t>
  </si>
  <si>
    <t xml:space="preserve">Cont curent </t>
  </si>
  <si>
    <t>Contul de capital</t>
  </si>
  <si>
    <t>Contul financiar</t>
  </si>
  <si>
    <t>Bunuri</t>
  </si>
  <si>
    <t xml:space="preserve">Servicii </t>
  </si>
  <si>
    <t>Venituri primare</t>
  </si>
  <si>
    <t>Venituri secundare</t>
  </si>
  <si>
    <t>CONTUL FINANCIAR</t>
  </si>
  <si>
    <t>Investiţii directe, net</t>
  </si>
  <si>
    <t>Investiţii de portofoliu, net</t>
  </si>
  <si>
    <t xml:space="preserve">Alte investiţii, net </t>
  </si>
  <si>
    <t>Numerar și depozite</t>
  </si>
  <si>
    <t>Împrumuturi</t>
  </si>
  <si>
    <t>Credite comerciale și avansuri</t>
  </si>
  <si>
    <t>Alte creanțe / angajamente</t>
  </si>
  <si>
    <t>Active de rezervă</t>
  </si>
  <si>
    <t xml:space="preserve">Erori şi omisiuni nete </t>
  </si>
  <si>
    <t>Export / intrări</t>
  </si>
  <si>
    <t xml:space="preserve">Bunuri </t>
  </si>
  <si>
    <t xml:space="preserve">Venituri primare </t>
  </si>
  <si>
    <t>Import / ieșiri</t>
  </si>
  <si>
    <t>Contul curent</t>
  </si>
  <si>
    <t>Balanța comercială</t>
  </si>
  <si>
    <t>Export de bunuri și servicii</t>
  </si>
  <si>
    <t>Import de bunuri și servicii</t>
  </si>
  <si>
    <t>Balanța veniturilor primare</t>
  </si>
  <si>
    <t>Intrări de venituri primare, dintre care:</t>
  </si>
  <si>
    <t>Ieșiri de venituri primare, dinte care:</t>
  </si>
  <si>
    <t>Venituri din investiții</t>
  </si>
  <si>
    <t>Balanța veniturilor secundare</t>
  </si>
  <si>
    <t>Intrări de venituri secundare, dintre care:</t>
  </si>
  <si>
    <t>Cooperarea internațională curentă</t>
  </si>
  <si>
    <t>Ieșiri de venituri secundare</t>
  </si>
  <si>
    <t>Necesarul net de finanţare (soldul conturilor curent şi de capital)</t>
  </si>
  <si>
    <t xml:space="preserve">Total </t>
  </si>
  <si>
    <t xml:space="preserve">CSI  </t>
  </si>
  <si>
    <t xml:space="preserve">Alte țări </t>
  </si>
  <si>
    <t>Tr. II</t>
  </si>
  <si>
    <t>Produse minerale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</si>
  <si>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</si>
  <si>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</si>
  <si>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</si>
  <si>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</si>
  <si>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</si>
  <si>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</si>
  <si>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Combustibil diesel</t>
  </si>
  <si>
    <t>Gaz natural</t>
  </si>
  <si>
    <t xml:space="preserve">Benzine auto </t>
  </si>
  <si>
    <t>Energie electrică</t>
  </si>
  <si>
    <t xml:space="preserve">Cărbune </t>
  </si>
  <si>
    <t>Pacură</t>
  </si>
  <si>
    <t xml:space="preserve">Sold </t>
  </si>
  <si>
    <t>Sold / PIB (scala din dreapta)</t>
  </si>
  <si>
    <t>Servicii de prelucrare a materiei prime aflate în proprietatea terților</t>
  </si>
  <si>
    <t xml:space="preserve">Transport </t>
  </si>
  <si>
    <t xml:space="preserve">Călătorii </t>
  </si>
  <si>
    <t>Construcții</t>
  </si>
  <si>
    <t xml:space="preserve">Taxe pentru utilizarea proprietăţii intelectuale (n.a.p) </t>
  </si>
  <si>
    <t xml:space="preserve">Servicii de informatică </t>
  </si>
  <si>
    <t>Servicii profesionale şi de consultanţă managerială</t>
  </si>
  <si>
    <t xml:space="preserve">Bunuri și servicii ale administrației publice      </t>
  </si>
  <si>
    <t xml:space="preserve">Balanța, dintre care: </t>
  </si>
  <si>
    <t>Servicii legate de aplicațiile de program</t>
  </si>
  <si>
    <t>Alte servicii de informatică**</t>
  </si>
  <si>
    <t xml:space="preserve">Export dintre care: </t>
  </si>
  <si>
    <t>Alte servicii de informatică*</t>
  </si>
  <si>
    <t xml:space="preserve">Import, dintre care: </t>
  </si>
  <si>
    <t>** Servicii de instalare și mentenanță software / hardware nepersonalizate, prelucrarea datelor, web hosting etc.</t>
  </si>
  <si>
    <t xml:space="preserve">Remunerarea salariaților, net   </t>
  </si>
  <si>
    <t>Venituri din investiţii, net</t>
  </si>
  <si>
    <t>Alte venituri primare, net</t>
  </si>
  <si>
    <t xml:space="preserve">** Transferuri curente între gospodăriile populației rezidente și nerezidente </t>
  </si>
  <si>
    <t>intrări</t>
  </si>
  <si>
    <t>ieșiri</t>
  </si>
  <si>
    <t xml:space="preserve">Administraţia publică </t>
  </si>
  <si>
    <t>Sold CK</t>
  </si>
  <si>
    <t>% din PIB (scala din dreapta)</t>
  </si>
  <si>
    <t xml:space="preserve"> Societăţi financiare și nefinanciare, GP şi IFSLSGP </t>
  </si>
  <si>
    <t>Achiziția netă de active financiare</t>
  </si>
  <si>
    <t>Acumularea netă de pasive</t>
  </si>
  <si>
    <t>Investiţii directe</t>
  </si>
  <si>
    <t>Investiții de portofoliu</t>
  </si>
  <si>
    <t>Alte fluxuri financiare</t>
  </si>
  <si>
    <t>Numerar şi depozite</t>
  </si>
  <si>
    <t>Credite comerciale şi avansuri</t>
  </si>
  <si>
    <t xml:space="preserve">mil. USD </t>
  </si>
  <si>
    <t>% din PIB</t>
  </si>
  <si>
    <t>Investiții directe</t>
  </si>
  <si>
    <t>Investiţii de portofoliu</t>
  </si>
  <si>
    <t>Alte investiții, dintre care:</t>
  </si>
  <si>
    <t xml:space="preserve">Modificarea activelor de rezervă </t>
  </si>
  <si>
    <t>Notă: (-) – intrări nete de capital, (+) – ieșiri nete de capital</t>
  </si>
  <si>
    <t xml:space="preserve">Active </t>
  </si>
  <si>
    <t xml:space="preserve">Pasive </t>
  </si>
  <si>
    <t xml:space="preserve">Participaţii la capital și acțiuni ale fondurilor de investiții, exceptând reinvestirea profiturilor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</si>
  <si>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</si>
  <si>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</si>
  <si>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</si>
  <si>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</si>
  <si>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</si>
  <si>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Administraţia publică</t>
  </si>
  <si>
    <t xml:space="preserve">termen scurt </t>
  </si>
  <si>
    <t>Societăţi care acceptă depozite, exclusiv BC</t>
  </si>
  <si>
    <t xml:space="preserve">termen lung </t>
  </si>
  <si>
    <t xml:space="preserve">Societăţi nefinanciare, GP şi IFSLSGP </t>
  </si>
  <si>
    <t>Alte societăţi financiare</t>
  </si>
  <si>
    <t>Banca centrală</t>
  </si>
  <si>
    <t>Comisia Europeană</t>
  </si>
  <si>
    <t xml:space="preserve">Guvernul Canadei </t>
  </si>
  <si>
    <t>BEI</t>
  </si>
  <si>
    <t xml:space="preserve">AID </t>
  </si>
  <si>
    <t>BERD</t>
  </si>
  <si>
    <t xml:space="preserve">BIRD </t>
  </si>
  <si>
    <t>FIDA</t>
  </si>
  <si>
    <t>Alți creditori</t>
  </si>
  <si>
    <t>Poziția investițională internațională netă (PII)</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</si>
  <si>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</si>
  <si>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</si>
  <si>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</si>
  <si>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</si>
  <si>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</si>
  <si>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</si>
  <si>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</si>
  <si>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Modificări care reflectă:</t>
  </si>
  <si>
    <t>Poziția la 30.06.2025</t>
  </si>
  <si>
    <t>dinamica totală</t>
  </si>
  <si>
    <t>fluxul din BP</t>
  </si>
  <si>
    <t>schimbări de preţ</t>
  </si>
  <si>
    <t xml:space="preserve">fluctuaţia ratei de schimb </t>
  </si>
  <si>
    <t>alte schimbări</t>
  </si>
  <si>
    <t>Poziţia investiţională internaţională (netă)</t>
  </si>
  <si>
    <t>Alte investiţii</t>
  </si>
  <si>
    <t>Active de rezervă**</t>
  </si>
  <si>
    <t xml:space="preserve">Notă: Pentru evaluarea pozițiilor se utilizează cross‑cursurile oficiale de schimb ale valutelor originale faţă de dolarul SUA, la sfârşit de perioadă. </t>
  </si>
  <si>
    <t>Banca сentrală</t>
  </si>
  <si>
    <t>Societăţi care acceptă depozite</t>
  </si>
  <si>
    <t>Alte sectoare</t>
  </si>
  <si>
    <t>PII netă</t>
  </si>
  <si>
    <t>Active</t>
  </si>
  <si>
    <t xml:space="preserve">Investiţii de portofoliu </t>
  </si>
  <si>
    <t>Notă: Criteriile se bazează pe recomandările FMI din "Assessing Reserve Adequacy - Specific Proposals", aprilie 2015</t>
  </si>
  <si>
    <t>* date revizuite pentru indicatorii suficienței</t>
  </si>
  <si>
    <t>3 luni de import efectiv de bunuri şi servicii</t>
  </si>
  <si>
    <t>100% din datoria externă pe termen scurt</t>
  </si>
  <si>
    <t>20% din M2</t>
  </si>
  <si>
    <t>100% din (30%DTS + 15%AA + 5%M2 + 5%eX)</t>
  </si>
  <si>
    <t>100-150% din (30%DTS + 15%AA + 5%M2 + 5%eX)</t>
  </si>
  <si>
    <t xml:space="preserve">** poziții calculate conform valorii de bilanț, distribuţia pe ţări în baza investitorului nemijlocit </t>
  </si>
  <si>
    <t xml:space="preserve">Alte ţări </t>
  </si>
  <si>
    <t xml:space="preserve">CSI </t>
  </si>
  <si>
    <t>Activități financiare și asigurări</t>
  </si>
  <si>
    <t>Comerț cu ridicata și cu amănuntul; repararea autovehiculelor</t>
  </si>
  <si>
    <t>Industria prelucrătoare</t>
  </si>
  <si>
    <t>Tranzacții imobiliare</t>
  </si>
  <si>
    <t>Informații și comunicații</t>
  </si>
  <si>
    <t>Transport și depozitare</t>
  </si>
  <si>
    <t>Producția și furnizarea de energie electrică și termică, gaze, apă caldă și aer condiționat</t>
  </si>
  <si>
    <t>Activități profesionale, științifice și tehnice</t>
  </si>
  <si>
    <t>Sănătate și asistență socială</t>
  </si>
  <si>
    <t>Agricultura, silvicultura și pescuit</t>
  </si>
  <si>
    <t>pe termen scurt</t>
  </si>
  <si>
    <t>pe termen lung</t>
  </si>
  <si>
    <t xml:space="preserve">II 2025 / </t>
  </si>
  <si>
    <t xml:space="preserve">Datoria externă brută </t>
  </si>
  <si>
    <t xml:space="preserve">Datoria externă publică </t>
  </si>
  <si>
    <t xml:space="preserve">Datoria externă privată  </t>
  </si>
  <si>
    <t>Pe termen scurt</t>
  </si>
  <si>
    <t>Pe termen lung</t>
  </si>
  <si>
    <t>Pe termen scurt**</t>
  </si>
  <si>
    <t>Pe termen lung**</t>
  </si>
  <si>
    <t>** conform maturității originale</t>
  </si>
  <si>
    <t xml:space="preserve">p.p. </t>
  </si>
  <si>
    <t>Ponderea datoriei externe publice în DE brută</t>
  </si>
  <si>
    <t>Ponderea DE pe termen lung în DE brută</t>
  </si>
  <si>
    <t>Ponderea DE pe termen scurt în DE brută</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</si>
  <si>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</si>
  <si>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</si>
  <si>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tragerile noi și rambursările împrumuturilor pe termen lung)</t>
  </si>
  <si>
    <t xml:space="preserve">ani </t>
  </si>
  <si>
    <t>Scadența medie implicită a DE pe termen lung sub formă de împrumuturi (în câți ani va fi achitată datoria, dacă se vor păstra rambursările curente și nu vor fi trageri noi)</t>
  </si>
  <si>
    <t>/ export de bunuri și servicii (%)</t>
  </si>
  <si>
    <t>Alocări de DST</t>
  </si>
  <si>
    <t xml:space="preserve">Alte </t>
  </si>
  <si>
    <t>Administrația publică</t>
  </si>
  <si>
    <t>Datoria pe termen scurt conform maturității originale</t>
  </si>
  <si>
    <t>Alte angajamente de natura datoriei</t>
  </si>
  <si>
    <t>Angajamente pe termen lung scadente timp de un an sau mai puțin</t>
  </si>
  <si>
    <t>din care datoria corporațiilor publice</t>
  </si>
  <si>
    <t>Notă: Indicatorii privind datoria externă conform scadenței reziduale sunt calculați suplimentar și li se aplică o politică de revizuire a datelor diferită de cea a statisticilor sectorului extern. Astfel, aceștia sunt revizuiți pentru trei trimestre anterioare perioadei de raportare.  </t>
  </si>
  <si>
    <t>FMI</t>
  </si>
  <si>
    <t>Grupul BM</t>
  </si>
  <si>
    <t xml:space="preserve">FMI </t>
  </si>
  <si>
    <t xml:space="preserve">Datoria de stat directă </t>
  </si>
  <si>
    <t xml:space="preserve">Organisme internaționale </t>
  </si>
  <si>
    <t xml:space="preserve">Comisia Europeană </t>
  </si>
  <si>
    <t xml:space="preserve">BEI </t>
  </si>
  <si>
    <t xml:space="preserve">BERD </t>
  </si>
  <si>
    <t xml:space="preserve">FIDA </t>
  </si>
  <si>
    <t xml:space="preserve">BDCE </t>
  </si>
  <si>
    <t xml:space="preserve">Relații bilaterale  </t>
  </si>
  <si>
    <t>Franța</t>
  </si>
  <si>
    <t xml:space="preserve">Japonia </t>
  </si>
  <si>
    <t>Canada</t>
  </si>
  <si>
    <t xml:space="preserve">Polonia </t>
  </si>
  <si>
    <t xml:space="preserve">Rusia </t>
  </si>
  <si>
    <t xml:space="preserve">Austria </t>
  </si>
  <si>
    <t xml:space="preserve">SUA </t>
  </si>
  <si>
    <t xml:space="preserve">Germania </t>
  </si>
  <si>
    <t xml:space="preserve">Datoria UAT </t>
  </si>
  <si>
    <t xml:space="preserve">NEFCO </t>
  </si>
  <si>
    <t>Datoria corporaţiilor publice</t>
  </si>
  <si>
    <t>Organisme internaționale</t>
  </si>
  <si>
    <t xml:space="preserve">Alți creditori </t>
  </si>
  <si>
    <t>Datoria privată negarantată de stat</t>
  </si>
  <si>
    <t xml:space="preserve">TOTAL </t>
  </si>
  <si>
    <t>Datoria externă privată</t>
  </si>
  <si>
    <t>Alte angajamente aferente datoriei</t>
  </si>
  <si>
    <t>Societăţi nefinanciare</t>
  </si>
  <si>
    <t>Societăți care acceptă depozite</t>
  </si>
  <si>
    <t>Gospodăriile populaţiei şi IFSLSGP</t>
  </si>
  <si>
    <t>Organizații internaționale</t>
  </si>
  <si>
    <t xml:space="preserve">BCDMN </t>
  </si>
  <si>
    <t xml:space="preserve">CFI </t>
  </si>
  <si>
    <t>Angajamente aferente datoriilor întreprinderilor cu investiții directe față de investitorii lor direcți</t>
  </si>
  <si>
    <t>Conturile internaționale ale Republicii Moldova în trimestrul II 2025 (date provizorii)</t>
  </si>
  <si>
    <t>Majorarea deficitului contului curent, în trimestrul II 2025, a fost cauzată de aprofundarea deficitului balanței bunurilor, de dinamica nefavorabilă înregistrată la veniturile primare și balanța serviciilor, în timp ce soldul veniturilor secundare s-a majorat.</t>
  </si>
  <si>
    <t>II 2025 / 
II 2024</t>
  </si>
  <si>
    <t>Poziția la 31.12.2024*</t>
  </si>
  <si>
    <t>Diagrama 3. Balanța de plăți  – componente principale (mil. USD)</t>
  </si>
  <si>
    <t xml:space="preserve">CONTUL CURENT </t>
  </si>
  <si>
    <t xml:space="preserve">CONTUL DE CAPITAL </t>
  </si>
  <si>
    <t xml:space="preserve">Necesarul net de finanţare </t>
  </si>
  <si>
    <t>Tabelul 7. Fluxuri financiare nete</t>
  </si>
  <si>
    <t xml:space="preserve">Intrările nete la împrumuturi (pasive, fără cele intragrup) au fost determinate, în special, de valorificările nete de împrumuturi ale administrației publice. </t>
  </si>
  <si>
    <t>Pozițiile investițiilor directe sub formă de participații și acțiuni provenite din UE și alte țări s-au majorat față de 31.12.2024.</t>
  </si>
  <si>
    <t>Tabelul 13. Serviciul datoriei externe sub formă de împrumuturi, alocări de DST și titluri de angajamente, plăți efective</t>
  </si>
  <si>
    <t>Serviciul datoriei externe </t>
  </si>
  <si>
    <t>Publice, dintre care:</t>
  </si>
  <si>
    <t xml:space="preserve">  de stat</t>
  </si>
  <si>
    <t>Private</t>
  </si>
  <si>
    <t>Societăți care acceptă depozite, cu excepția băncii centrale</t>
  </si>
  <si>
    <t>PIB-ul Republicii Moldova, similar cu cel al partenerilor săi comerciali, a fost în creștere, în trimestrul II 2025.</t>
  </si>
  <si>
    <t>Sursa: Calculat de BNM în baza IMTS a BNS</t>
  </si>
  <si>
    <t xml:space="preserve">** fluxuri evaluate la rata de schimb zilnică </t>
  </si>
  <si>
    <t>La 30.06.2025, raportul soldului net debitor al poziției investiționale internaționale la PIB s-a majorat față de 31.12.2024.</t>
  </si>
  <si>
    <t xml:space="preserve">La 30.06.2025, poziția activelor oficiale de rezervă s-a majorat comparativ cu 31.12.2024 și corespundea tuturor criteriilor de suficiență.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</si>
</sst>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s>
  <fonts count="10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b/>
      <sz val="10"/>
      <color rgb="FFFF0000"/>
      <name val="Cambria"/>
      <family val="1"/>
      <charset val="204"/>
    </font>
    <font>
      <b/>
      <sz val="11"/>
      <color rgb="FF000000"/>
      <name val="Cambria"/>
      <family val="1"/>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8"/>
      <name val="PermianSerifTypeface"/>
      <family val="3"/>
    </font>
    <font>
      <sz val="11"/>
      <name val="Cambria"/>
      <family val="1"/>
    </font>
    <font>
      <sz val="9"/>
      <name val="Cambria"/>
      <family val="1"/>
    </font>
    <font>
      <b/>
      <sz val="11"/>
      <color rgb="FFFF0000"/>
      <name val="Cambria"/>
      <family val="1"/>
    </font>
    <font>
      <b/>
      <sz val="10"/>
      <color rgb="FFFF0000"/>
      <name val="Cambria"/>
      <family val="1"/>
    </font>
    <font>
      <b/>
      <i/>
      <sz val="9"/>
      <color rgb="FF000000"/>
      <name val="Cambria"/>
      <family val="1"/>
      <charset val="204"/>
    </font>
    <font>
      <i/>
      <sz val="8"/>
      <color rgb="FFFF0000"/>
      <name val="Cambria"/>
      <family val="1"/>
      <charset val="204"/>
    </font>
    <font>
      <b/>
      <sz val="8"/>
      <name val="PermianSerifTypeface"/>
      <family val="3"/>
    </font>
    <font>
      <b/>
      <sz val="8"/>
      <name val="Cambria"/>
      <family val="1"/>
      <charset val="238"/>
    </font>
    <font>
      <b/>
      <sz val="11"/>
      <color theme="1"/>
      <name val="Calibri"/>
      <family val="2"/>
      <charset val="204"/>
      <scheme val="minor"/>
    </font>
    <font>
      <sz val="9"/>
      <color theme="0"/>
      <name val="Cambria"/>
      <family val="1"/>
      <charset val="204"/>
    </font>
    <font>
      <sz val="8"/>
      <color theme="0"/>
      <name val="Cambria"/>
      <family val="1"/>
      <charset val="204"/>
    </font>
    <font>
      <b/>
      <sz val="8"/>
      <color theme="1"/>
      <name val="Calibri"/>
      <family val="2"/>
      <charset val="204"/>
      <scheme val="minor"/>
    </font>
    <font>
      <sz val="8"/>
      <color theme="1"/>
      <name val="Calibri"/>
      <family val="2"/>
      <scheme val="minor"/>
    </font>
    <font>
      <b/>
      <sz val="9"/>
      <color rgb="FF000000"/>
      <name val="Cambria"/>
      <family val="1"/>
      <charset val="238"/>
    </font>
    <font>
      <i/>
      <sz val="9"/>
      <color rgb="FFFF0000"/>
      <name val="Cambria"/>
      <family val="1"/>
      <charset val="204"/>
    </font>
    <font>
      <i/>
      <sz val="8"/>
      <color indexed="8"/>
      <name val="Cambria"/>
      <family val="1"/>
      <charset val="204"/>
    </font>
    <font>
      <sz val="16"/>
      <color theme="1"/>
      <name val="Cambria"/>
      <family val="1"/>
      <charset val="204"/>
    </font>
    <font>
      <b/>
      <sz val="8"/>
      <name val="PermianSerifTypeface"/>
      <charset val="204"/>
    </font>
    <font>
      <sz val="8"/>
      <name val="PermianSerifTypeface"/>
      <charset val="204"/>
    </font>
    <font>
      <sz val="8"/>
      <name val="Cambria"/>
      <family val="1"/>
    </font>
    <font>
      <b/>
      <sz val="8"/>
      <name val="Cambria"/>
      <family val="1"/>
    </font>
    <font>
      <sz val="8"/>
      <color rgb="FF984806"/>
      <name val="Cambria"/>
      <family val="1"/>
      <charset val="204"/>
    </font>
    <font>
      <b/>
      <sz val="9"/>
      <name val="Cambria"/>
      <family val="1"/>
    </font>
    <font>
      <sz val="9"/>
      <color theme="1"/>
      <name val="Cambria"/>
      <family val="1"/>
    </font>
    <font>
      <sz val="8"/>
      <color theme="1"/>
      <name val="PermianSerifTypeface"/>
      <charset val="204"/>
    </font>
    <font>
      <sz val="8"/>
      <color theme="0"/>
      <name val="PermianSerifTypeface"/>
      <charset val="204"/>
    </font>
    <font>
      <b/>
      <sz val="11"/>
      <color theme="1"/>
      <name val="Cambria"/>
      <family val="1"/>
    </font>
    <font>
      <sz val="9"/>
      <color theme="1"/>
      <name val="Cambria"/>
      <family val="1"/>
      <charset val="238"/>
    </font>
    <font>
      <sz val="8"/>
      <color indexed="10"/>
      <name val="Cambria"/>
      <family val="1"/>
      <charset val="204"/>
    </font>
    <font>
      <sz val="8"/>
      <color rgb="FF0070C0"/>
      <name val="Cambria"/>
      <family val="1"/>
      <charset val="204"/>
    </font>
    <font>
      <b/>
      <i/>
      <sz val="9"/>
      <name val="Cambria"/>
      <family val="1"/>
      <charset val="204"/>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
      <patternFill patternType="solid">
        <fgColor rgb="FFD8D9D9"/>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style="medium">
        <color rgb="FFFFFFFF"/>
      </left>
      <right/>
      <top style="medium">
        <color rgb="FFFFFFFF"/>
      </top>
      <bottom style="medium">
        <color theme="0"/>
      </bottom>
      <diagonal/>
    </border>
    <border>
      <left/>
      <right/>
      <top style="medium">
        <color rgb="FFFFFFFF"/>
      </top>
      <bottom style="medium">
        <color theme="0"/>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right/>
      <top style="thick">
        <color rgb="FFFFFFFF"/>
      </top>
      <bottom style="medium">
        <color theme="0"/>
      </bottom>
      <diagonal/>
    </border>
    <border>
      <left style="thick">
        <color rgb="FFFFFFFF"/>
      </left>
      <right/>
      <top style="thick">
        <color rgb="FFFFFFFF"/>
      </top>
      <bottom style="thick">
        <color theme="0"/>
      </bottom>
      <diagonal/>
    </border>
    <border>
      <left/>
      <right/>
      <top style="thick">
        <color theme="0"/>
      </top>
      <bottom/>
      <diagonal/>
    </border>
    <border>
      <left style="thick">
        <color theme="0"/>
      </left>
      <right/>
      <top/>
      <bottom/>
      <diagonal/>
    </border>
    <border>
      <left/>
      <right style="medium">
        <color theme="0"/>
      </right>
      <top style="thick">
        <color rgb="FFFFFFFF"/>
      </top>
      <bottom style="thick">
        <color rgb="FFFFFFFF"/>
      </bottom>
      <diagonal/>
    </border>
    <border>
      <left style="medium">
        <color theme="0"/>
      </left>
      <right/>
      <top style="thick">
        <color rgb="FFFFFFFF"/>
      </top>
      <bottom/>
      <diagonal/>
    </border>
    <border>
      <left style="medium">
        <color theme="0"/>
      </left>
      <right/>
      <top/>
      <bottom style="thick">
        <color rgb="FFFFFFFF"/>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medium">
        <color theme="0"/>
      </left>
      <right/>
      <top style="medium">
        <color theme="0"/>
      </top>
      <bottom style="medium">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
      <left/>
      <right style="thin">
        <color indexed="64"/>
      </right>
      <top style="thin">
        <color rgb="FF000000"/>
      </top>
      <bottom style="thin">
        <color rgb="FF000000"/>
      </bottom>
      <diagonal/>
    </border>
    <border>
      <left/>
      <right style="medium">
        <color theme="0"/>
      </right>
      <top style="thick">
        <color rgb="FFFFFFFF"/>
      </top>
      <bottom style="medium">
        <color rgb="FFFFFFFF"/>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style="thick">
        <color rgb="FFFFFFFF"/>
      </left>
      <right/>
      <top/>
      <bottom/>
      <diagonal/>
    </border>
    <border>
      <left style="medium">
        <color theme="0"/>
      </left>
      <right/>
      <top style="thick">
        <color rgb="FFFFFFFF"/>
      </top>
      <bottom style="thick">
        <color theme="0"/>
      </bottom>
      <diagonal/>
    </border>
  </borders>
  <cellStyleXfs count="29">
    <xf numFmtId="0" fontId="0" fillId="0" borderId="0"/>
    <xf numFmtId="9" fontId="5" fillId="0" borderId="0" applyFont="0" applyFill="0" applyBorder="0" applyAlignment="0" applyProtection="0"/>
    <xf numFmtId="0" fontId="6" fillId="0" borderId="0"/>
    <xf numFmtId="0" fontId="7" fillId="0" borderId="0"/>
    <xf numFmtId="0" fontId="9" fillId="0" borderId="0"/>
    <xf numFmtId="0" fontId="10" fillId="2" borderId="0" applyNumberFormat="0" applyBorder="0" applyAlignment="0" applyProtection="0"/>
    <xf numFmtId="0" fontId="6" fillId="0" borderId="0"/>
    <xf numFmtId="0" fontId="9" fillId="0" borderId="0"/>
    <xf numFmtId="0" fontId="5" fillId="0" borderId="0"/>
    <xf numFmtId="0" fontId="11" fillId="0" borderId="0"/>
    <xf numFmtId="166" fontId="5" fillId="0" borderId="0" applyFont="0" applyFill="0" applyBorder="0" applyAlignment="0" applyProtection="0"/>
    <xf numFmtId="0" fontId="9"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9" fillId="0" borderId="0"/>
    <xf numFmtId="0" fontId="3" fillId="0" borderId="0"/>
    <xf numFmtId="0" fontId="3" fillId="0" borderId="0"/>
    <xf numFmtId="0" fontId="14" fillId="0" borderId="0" applyNumberFormat="0" applyFill="0" applyBorder="0" applyAlignment="0" applyProtection="0"/>
    <xf numFmtId="0" fontId="15" fillId="0" borderId="0"/>
    <xf numFmtId="9" fontId="2" fillId="0" borderId="0" applyFont="0" applyFill="0" applyBorder="0" applyAlignment="0" applyProtection="0"/>
    <xf numFmtId="0" fontId="9" fillId="0" borderId="0"/>
    <xf numFmtId="0" fontId="1" fillId="0" borderId="0"/>
    <xf numFmtId="0" fontId="9" fillId="0" borderId="0"/>
    <xf numFmtId="0" fontId="11" fillId="0" borderId="0"/>
    <xf numFmtId="0" fontId="9" fillId="0" borderId="0"/>
  </cellStyleXfs>
  <cellXfs count="1010">
    <xf numFmtId="0" fontId="0" fillId="0" borderId="0" xfId="0"/>
    <xf numFmtId="0" fontId="17" fillId="0" borderId="0" xfId="0" applyFont="1" applyAlignment="1">
      <alignment horizontal="left" vertical="center"/>
    </xf>
    <xf numFmtId="0" fontId="17" fillId="0" borderId="0" xfId="0" applyFont="1"/>
    <xf numFmtId="0" fontId="17" fillId="0" borderId="1" xfId="0" applyFont="1" applyBorder="1" applyAlignment="1">
      <alignment vertical="top" wrapText="1"/>
    </xf>
    <xf numFmtId="0" fontId="17" fillId="0" borderId="1" xfId="0" applyFont="1" applyBorder="1" applyAlignment="1">
      <alignment vertical="top"/>
    </xf>
    <xf numFmtId="0" fontId="17" fillId="0" borderId="0" xfId="0" applyFont="1" applyAlignment="1">
      <alignment horizontal="left" vertical="top"/>
    </xf>
    <xf numFmtId="0" fontId="17" fillId="0" borderId="0" xfId="0" applyFont="1" applyAlignment="1">
      <alignment vertical="top"/>
    </xf>
    <xf numFmtId="0" fontId="20" fillId="3" borderId="0" xfId="0" applyFont="1" applyFill="1" applyAlignment="1">
      <alignment vertical="center" wrapText="1"/>
    </xf>
    <xf numFmtId="0" fontId="24" fillId="0" borderId="0" xfId="0" applyFont="1"/>
    <xf numFmtId="0" fontId="24" fillId="0" borderId="0" xfId="19" applyFont="1"/>
    <xf numFmtId="0" fontId="24" fillId="0" borderId="0" xfId="13" applyFont="1"/>
    <xf numFmtId="0" fontId="26" fillId="0" borderId="0" xfId="0" applyFont="1" applyAlignment="1">
      <alignment horizontal="left" vertical="center"/>
    </xf>
    <xf numFmtId="0" fontId="30" fillId="0" borderId="0" xfId="0" applyFont="1" applyAlignment="1">
      <alignment horizontal="left" vertical="center"/>
    </xf>
    <xf numFmtId="0" fontId="32" fillId="0" borderId="0" xfId="0" applyFont="1" applyAlignment="1">
      <alignment vertical="top"/>
    </xf>
    <xf numFmtId="0" fontId="33" fillId="0" borderId="0" xfId="0" applyFont="1" applyAlignment="1">
      <alignment vertical="center"/>
    </xf>
    <xf numFmtId="0" fontId="34" fillId="0" borderId="0" xfId="0" applyFont="1" applyAlignment="1">
      <alignment vertical="top"/>
    </xf>
    <xf numFmtId="0" fontId="35" fillId="0" borderId="0" xfId="0" applyFont="1" applyAlignment="1">
      <alignment vertical="top"/>
    </xf>
    <xf numFmtId="2" fontId="35" fillId="0" borderId="0" xfId="0" applyNumberFormat="1" applyFont="1" applyAlignment="1">
      <alignment vertical="top"/>
    </xf>
    <xf numFmtId="2" fontId="17" fillId="0" borderId="0" xfId="0" applyNumberFormat="1" applyFont="1" applyAlignment="1">
      <alignment vertical="top"/>
    </xf>
    <xf numFmtId="2" fontId="32" fillId="0" borderId="0" xfId="0" applyNumberFormat="1" applyFont="1" applyAlignment="1">
      <alignment vertical="top"/>
    </xf>
    <xf numFmtId="0" fontId="36" fillId="0" borderId="0" xfId="0" applyFont="1"/>
    <xf numFmtId="0" fontId="34" fillId="0" borderId="0" xfId="0" applyFont="1"/>
    <xf numFmtId="0" fontId="36" fillId="0" borderId="0" xfId="0" applyFont="1" applyAlignment="1">
      <alignment horizontal="left" wrapText="1"/>
    </xf>
    <xf numFmtId="0" fontId="34" fillId="0" borderId="0" xfId="0" applyFont="1" applyAlignment="1">
      <alignment vertical="center" wrapText="1"/>
    </xf>
    <xf numFmtId="168" fontId="37" fillId="0" borderId="0" xfId="0" applyNumberFormat="1" applyFont="1"/>
    <xf numFmtId="168" fontId="38" fillId="0" borderId="0" xfId="0" applyNumberFormat="1" applyFont="1"/>
    <xf numFmtId="168" fontId="17" fillId="0" borderId="0" xfId="0" applyNumberFormat="1" applyFont="1"/>
    <xf numFmtId="168" fontId="34" fillId="0" borderId="0" xfId="0" applyNumberFormat="1" applyFont="1"/>
    <xf numFmtId="2" fontId="34" fillId="0" borderId="0" xfId="0" applyNumberFormat="1" applyFont="1"/>
    <xf numFmtId="0" fontId="39" fillId="0" borderId="0" xfId="0" applyFont="1"/>
    <xf numFmtId="0" fontId="40" fillId="0" borderId="0" xfId="0" applyFont="1" applyAlignment="1">
      <alignment vertical="center"/>
    </xf>
    <xf numFmtId="171" fontId="24" fillId="0" borderId="0" xfId="0" applyNumberFormat="1" applyFont="1"/>
    <xf numFmtId="0" fontId="25" fillId="0" borderId="0" xfId="0" applyFont="1" applyAlignment="1">
      <alignment vertical="center"/>
    </xf>
    <xf numFmtId="0" fontId="28" fillId="0" borderId="1" xfId="19" applyFont="1" applyBorder="1" applyAlignment="1">
      <alignment horizontal="center" vertical="center" wrapText="1"/>
    </xf>
    <xf numFmtId="0" fontId="28" fillId="0" borderId="1" xfId="13" applyFont="1" applyBorder="1" applyAlignment="1">
      <alignment wrapText="1"/>
    </xf>
    <xf numFmtId="0" fontId="40" fillId="0" borderId="0" xfId="19" applyFont="1"/>
    <xf numFmtId="0" fontId="17" fillId="0" borderId="1" xfId="13" applyFont="1" applyBorder="1" applyAlignment="1">
      <alignment wrapText="1"/>
    </xf>
    <xf numFmtId="2" fontId="17" fillId="0" borderId="1" xfId="0" applyNumberFormat="1" applyFont="1" applyBorder="1" applyAlignment="1">
      <alignment vertical="top"/>
    </xf>
    <xf numFmtId="2" fontId="24" fillId="0" borderId="0" xfId="19" applyNumberFormat="1" applyFont="1"/>
    <xf numFmtId="170" fontId="24" fillId="0" borderId="0" xfId="19" applyNumberFormat="1" applyFont="1"/>
    <xf numFmtId="0" fontId="40" fillId="0" borderId="0" xfId="0" applyFont="1" applyAlignment="1">
      <alignment horizontal="left" vertical="top"/>
    </xf>
    <xf numFmtId="0" fontId="41" fillId="3" borderId="32" xfId="0" applyFont="1" applyFill="1" applyBorder="1" applyAlignment="1">
      <alignment vertical="center" wrapText="1"/>
    </xf>
    <xf numFmtId="2" fontId="20" fillId="3" borderId="6" xfId="0" applyNumberFormat="1" applyFont="1" applyFill="1" applyBorder="1" applyAlignment="1">
      <alignment horizontal="right" vertical="top" wrapText="1"/>
    </xf>
    <xf numFmtId="170" fontId="24" fillId="0" borderId="0" xfId="0" applyNumberFormat="1" applyFont="1"/>
    <xf numFmtId="0" fontId="45" fillId="0" borderId="0" xfId="13" applyFont="1"/>
    <xf numFmtId="0" fontId="27" fillId="0" borderId="0" xfId="0" applyFont="1" applyAlignment="1">
      <alignment vertical="center" wrapText="1"/>
    </xf>
    <xf numFmtId="0" fontId="36" fillId="0" borderId="0" xfId="0" applyFont="1" applyAlignment="1">
      <alignment wrapText="1"/>
    </xf>
    <xf numFmtId="0" fontId="42" fillId="0" borderId="0" xfId="0" applyFont="1" applyAlignment="1">
      <alignment vertical="center"/>
    </xf>
    <xf numFmtId="0" fontId="17" fillId="0" borderId="0" xfId="13" applyFont="1"/>
    <xf numFmtId="4" fontId="45" fillId="0" borderId="0" xfId="13" applyNumberFormat="1" applyFont="1"/>
    <xf numFmtId="0" fontId="18" fillId="7" borderId="47"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3" borderId="6" xfId="0" applyFont="1" applyFill="1" applyBorder="1" applyAlignment="1">
      <alignment vertical="center" wrapText="1"/>
    </xf>
    <xf numFmtId="0" fontId="20" fillId="3" borderId="6" xfId="0" applyFont="1" applyFill="1" applyBorder="1" applyAlignment="1">
      <alignment horizontal="left" vertical="center" wrapText="1" indent="1"/>
    </xf>
    <xf numFmtId="0" fontId="22" fillId="3" borderId="6" xfId="0" applyFont="1" applyFill="1" applyBorder="1" applyAlignment="1">
      <alignment horizontal="left" vertical="center" wrapText="1" indent="2"/>
    </xf>
    <xf numFmtId="0" fontId="22" fillId="3" borderId="0" xfId="0" applyFont="1" applyFill="1" applyAlignment="1">
      <alignment horizontal="left" vertical="center" wrapText="1" indent="2"/>
    </xf>
    <xf numFmtId="0" fontId="18" fillId="7" borderId="15" xfId="0" applyFont="1" applyFill="1" applyBorder="1" applyAlignment="1">
      <alignment horizontal="center" vertical="center" wrapText="1"/>
    </xf>
    <xf numFmtId="2" fontId="18" fillId="3" borderId="6" xfId="0" applyNumberFormat="1" applyFont="1" applyFill="1" applyBorder="1" applyAlignment="1">
      <alignment horizontal="right" vertical="top" wrapText="1"/>
    </xf>
    <xf numFmtId="0" fontId="20" fillId="3" borderId="6" xfId="0" applyFont="1" applyFill="1" applyBorder="1" applyAlignment="1">
      <alignment horizontal="right" vertical="top" wrapText="1"/>
    </xf>
    <xf numFmtId="164" fontId="20" fillId="3" borderId="6" xfId="0" applyNumberFormat="1" applyFont="1" applyFill="1" applyBorder="1" applyAlignment="1">
      <alignment horizontal="right" vertical="top" wrapText="1"/>
    </xf>
    <xf numFmtId="0" fontId="46" fillId="0" borderId="1" xfId="0" applyFont="1" applyBorder="1" applyAlignment="1">
      <alignment horizontal="center" vertical="center" wrapText="1"/>
    </xf>
    <xf numFmtId="2" fontId="17" fillId="0" borderId="1" xfId="0" applyNumberFormat="1" applyFont="1" applyBorder="1" applyAlignment="1">
      <alignment vertical="top" wrapText="1"/>
    </xf>
    <xf numFmtId="164" fontId="20" fillId="3" borderId="0" xfId="0" applyNumberFormat="1" applyFont="1" applyFill="1" applyAlignment="1">
      <alignment horizontal="right" vertical="top" wrapText="1"/>
    </xf>
    <xf numFmtId="0" fontId="19" fillId="7" borderId="5" xfId="0" applyFont="1" applyFill="1" applyBorder="1" applyAlignment="1">
      <alignment horizontal="center" vertical="center" wrapText="1"/>
    </xf>
    <xf numFmtId="0" fontId="18" fillId="3" borderId="5" xfId="0" applyFont="1" applyFill="1" applyBorder="1" applyAlignment="1">
      <alignment vertical="center" wrapText="1"/>
    </xf>
    <xf numFmtId="0" fontId="20" fillId="3" borderId="5" xfId="0" applyFont="1" applyFill="1" applyBorder="1" applyAlignment="1">
      <alignment vertical="center" wrapText="1"/>
    </xf>
    <xf numFmtId="0" fontId="22" fillId="3" borderId="9" xfId="0" applyFont="1" applyFill="1" applyBorder="1" applyAlignment="1">
      <alignment horizontal="left" vertical="center" wrapText="1" indent="1"/>
    </xf>
    <xf numFmtId="0" fontId="24" fillId="0" borderId="0" xfId="4" applyFont="1"/>
    <xf numFmtId="0" fontId="21" fillId="0" borderId="0" xfId="0" applyFont="1"/>
    <xf numFmtId="0" fontId="21" fillId="4" borderId="0" xfId="0" applyFont="1" applyFill="1" applyAlignment="1">
      <alignment vertical="top"/>
    </xf>
    <xf numFmtId="0" fontId="21" fillId="0" borderId="0" xfId="4" applyFont="1"/>
    <xf numFmtId="0" fontId="24" fillId="0" borderId="0" xfId="4" applyFont="1" applyAlignment="1">
      <alignment horizontal="left"/>
    </xf>
    <xf numFmtId="0" fontId="21" fillId="7" borderId="9" xfId="0" applyFont="1" applyFill="1" applyBorder="1"/>
    <xf numFmtId="0" fontId="21" fillId="7" borderId="9" xfId="0" applyFont="1" applyFill="1" applyBorder="1" applyAlignment="1">
      <alignment vertical="center" wrapText="1"/>
    </xf>
    <xf numFmtId="0" fontId="51" fillId="0" borderId="0" xfId="0" applyFont="1" applyAlignment="1">
      <alignment horizontal="left" vertical="center"/>
    </xf>
    <xf numFmtId="0" fontId="48" fillId="0" borderId="1" xfId="0" applyFont="1" applyBorder="1" applyAlignment="1">
      <alignment vertical="top" wrapText="1"/>
    </xf>
    <xf numFmtId="0" fontId="47" fillId="0" borderId="0" xfId="0" applyFont="1" applyAlignment="1">
      <alignment vertical="center" wrapText="1"/>
    </xf>
    <xf numFmtId="0" fontId="50" fillId="0" borderId="0" xfId="0" applyFont="1" applyAlignment="1">
      <alignment vertical="center"/>
    </xf>
    <xf numFmtId="0" fontId="48" fillId="0" borderId="0" xfId="0" applyFont="1"/>
    <xf numFmtId="0" fontId="48" fillId="0" borderId="1" xfId="0" applyFont="1" applyBorder="1" applyAlignment="1">
      <alignment wrapText="1"/>
    </xf>
    <xf numFmtId="0" fontId="48" fillId="0" borderId="1" xfId="0" applyFont="1" applyBorder="1"/>
    <xf numFmtId="2" fontId="21" fillId="0" borderId="0" xfId="0" applyNumberFormat="1" applyFont="1"/>
    <xf numFmtId="0" fontId="23" fillId="0" borderId="0" xfId="0" applyFont="1" applyAlignment="1">
      <alignment vertical="center"/>
    </xf>
    <xf numFmtId="0" fontId="21" fillId="0" borderId="0" xfId="0" applyFont="1" applyAlignment="1">
      <alignment vertical="top"/>
    </xf>
    <xf numFmtId="0" fontId="21" fillId="4" borderId="0" xfId="0" applyFont="1" applyFill="1" applyAlignment="1">
      <alignment horizontal="left" vertical="top" wrapText="1"/>
    </xf>
    <xf numFmtId="0" fontId="21" fillId="4" borderId="0" xfId="0" applyFont="1" applyFill="1"/>
    <xf numFmtId="0" fontId="21" fillId="4" borderId="0" xfId="0" applyFont="1" applyFill="1" applyAlignment="1">
      <alignment horizontal="right" vertical="top"/>
    </xf>
    <xf numFmtId="0" fontId="48" fillId="4" borderId="2" xfId="18" applyFont="1" applyFill="1" applyBorder="1" applyAlignment="1">
      <alignment vertical="top" wrapText="1"/>
    </xf>
    <xf numFmtId="0" fontId="48" fillId="4" borderId="21" xfId="18" applyFont="1" applyFill="1" applyBorder="1" applyAlignment="1">
      <alignment vertical="top" wrapText="1"/>
    </xf>
    <xf numFmtId="0" fontId="48" fillId="0" borderId="0" xfId="0" applyFont="1" applyAlignment="1">
      <alignment vertical="top" wrapText="1"/>
    </xf>
    <xf numFmtId="0" fontId="22" fillId="0" borderId="0" xfId="0" applyFont="1" applyAlignment="1">
      <alignment vertical="center"/>
    </xf>
    <xf numFmtId="0" fontId="48" fillId="0" borderId="1" xfId="4" applyFont="1" applyBorder="1" applyAlignment="1">
      <alignment wrapText="1"/>
    </xf>
    <xf numFmtId="4" fontId="21" fillId="0" borderId="0" xfId="4" applyNumberFormat="1" applyFont="1"/>
    <xf numFmtId="0" fontId="21" fillId="7" borderId="5" xfId="0" applyFont="1" applyFill="1" applyBorder="1" applyAlignment="1">
      <alignment vertical="center" wrapText="1"/>
    </xf>
    <xf numFmtId="0" fontId="48" fillId="0" borderId="1" xfId="4" applyFont="1" applyBorder="1" applyAlignment="1">
      <alignment horizontal="left" vertical="top" wrapText="1"/>
    </xf>
    <xf numFmtId="4" fontId="48" fillId="0" borderId="1" xfId="4" applyNumberFormat="1" applyFont="1" applyBorder="1" applyAlignment="1">
      <alignment horizontal="right" vertical="top" wrapText="1"/>
    </xf>
    <xf numFmtId="0" fontId="18" fillId="3" borderId="0" xfId="0" applyFont="1" applyFill="1" applyAlignment="1">
      <alignment vertical="center" wrapText="1"/>
    </xf>
    <xf numFmtId="0" fontId="22" fillId="3" borderId="6" xfId="0" applyFont="1" applyFill="1" applyBorder="1" applyAlignment="1">
      <alignment horizontal="left" vertical="center" wrapText="1" indent="1"/>
    </xf>
    <xf numFmtId="0" fontId="20" fillId="3" borderId="6" xfId="0" applyFont="1" applyFill="1" applyBorder="1" applyAlignment="1">
      <alignment horizontal="left" vertical="center" wrapText="1" indent="2"/>
    </xf>
    <xf numFmtId="168" fontId="48" fillId="0" borderId="1" xfId="1" applyNumberFormat="1" applyFont="1" applyBorder="1" applyAlignment="1">
      <alignment horizontal="right" vertical="top" wrapText="1"/>
    </xf>
    <xf numFmtId="0" fontId="40" fillId="0" borderId="0" xfId="0" applyFont="1" applyAlignment="1">
      <alignment horizontal="left" vertical="top" wrapText="1"/>
    </xf>
    <xf numFmtId="0" fontId="53" fillId="0" borderId="0" xfId="0" applyFont="1"/>
    <xf numFmtId="0" fontId="54" fillId="0" borderId="0" xfId="0" applyFont="1"/>
    <xf numFmtId="0" fontId="53" fillId="6" borderId="0" xfId="0" applyFont="1" applyFill="1"/>
    <xf numFmtId="0" fontId="53" fillId="6" borderId="0" xfId="13" applyFont="1" applyFill="1"/>
    <xf numFmtId="0" fontId="54" fillId="6" borderId="0" xfId="13" applyFont="1" applyFill="1"/>
    <xf numFmtId="0" fontId="53" fillId="0" borderId="0" xfId="13" applyFont="1"/>
    <xf numFmtId="0" fontId="55" fillId="0" borderId="0" xfId="19" applyFont="1"/>
    <xf numFmtId="0" fontId="56" fillId="0" borderId="0" xfId="0" applyFont="1"/>
    <xf numFmtId="0" fontId="56" fillId="0" borderId="0" xfId="4" applyFont="1" applyAlignment="1">
      <alignment vertical="center"/>
    </xf>
    <xf numFmtId="0" fontId="21" fillId="3" borderId="54" xfId="0" applyFont="1" applyFill="1" applyBorder="1" applyAlignment="1">
      <alignment vertical="center" wrapText="1"/>
    </xf>
    <xf numFmtId="4" fontId="24" fillId="0" borderId="0" xfId="0" applyNumberFormat="1" applyFont="1"/>
    <xf numFmtId="0" fontId="41" fillId="3" borderId="34" xfId="0" applyFont="1" applyFill="1" applyBorder="1" applyAlignment="1">
      <alignment vertical="center" wrapText="1"/>
    </xf>
    <xf numFmtId="0" fontId="43" fillId="3" borderId="34" xfId="0" applyFont="1" applyFill="1" applyBorder="1" applyAlignment="1">
      <alignment horizontal="left" vertical="center" wrapText="1" indent="1"/>
    </xf>
    <xf numFmtId="0" fontId="24" fillId="0" borderId="0" xfId="25" applyFont="1"/>
    <xf numFmtId="0" fontId="40" fillId="0" borderId="0" xfId="25" applyFont="1" applyAlignment="1">
      <alignment horizontal="center"/>
    </xf>
    <xf numFmtId="0" fontId="37" fillId="0" borderId="57" xfId="25" applyFont="1" applyBorder="1"/>
    <xf numFmtId="0" fontId="41" fillId="0" borderId="57" xfId="25" applyFont="1" applyBorder="1" applyAlignment="1">
      <alignment horizontal="center"/>
    </xf>
    <xf numFmtId="0" fontId="41" fillId="0" borderId="57" xfId="25" applyFont="1" applyBorder="1" applyAlignment="1">
      <alignment horizontal="left" wrapText="1"/>
    </xf>
    <xf numFmtId="0" fontId="37" fillId="0" borderId="57" xfId="25" applyFont="1" applyBorder="1" applyAlignment="1">
      <alignment wrapText="1"/>
    </xf>
    <xf numFmtId="0" fontId="59" fillId="0" borderId="0" xfId="0" applyFont="1" applyAlignment="1">
      <alignment vertical="center"/>
    </xf>
    <xf numFmtId="0" fontId="41" fillId="6" borderId="46" xfId="0" applyFont="1" applyFill="1" applyBorder="1" applyAlignment="1">
      <alignment horizontal="center" vertical="center" wrapText="1"/>
    </xf>
    <xf numFmtId="0" fontId="41" fillId="3" borderId="36" xfId="0" applyFont="1" applyFill="1" applyBorder="1" applyAlignment="1">
      <alignment vertical="center" wrapText="1"/>
    </xf>
    <xf numFmtId="164" fontId="24" fillId="0" borderId="0" xfId="0" applyNumberFormat="1" applyFont="1"/>
    <xf numFmtId="0" fontId="52" fillId="0" borderId="0" xfId="0" applyFont="1" applyAlignment="1">
      <alignment horizontal="left" vertical="center"/>
    </xf>
    <xf numFmtId="0" fontId="29" fillId="0" borderId="0" xfId="0" applyFont="1"/>
    <xf numFmtId="0" fontId="61" fillId="0" borderId="0" xfId="9" applyFont="1"/>
    <xf numFmtId="2" fontId="61" fillId="0" borderId="0" xfId="9" applyNumberFormat="1" applyFont="1"/>
    <xf numFmtId="0" fontId="42" fillId="0" borderId="0" xfId="0" applyFont="1" applyAlignment="1">
      <alignment wrapText="1"/>
    </xf>
    <xf numFmtId="0" fontId="62" fillId="0" borderId="1" xfId="9" applyFont="1" applyBorder="1" applyAlignment="1">
      <alignment horizontal="left" vertical="top" wrapText="1"/>
    </xf>
    <xf numFmtId="0" fontId="63" fillId="0" borderId="1" xfId="9" applyFont="1" applyBorder="1" applyAlignment="1">
      <alignment horizontal="left" vertical="top" wrapText="1" indent="1"/>
    </xf>
    <xf numFmtId="0" fontId="64" fillId="9" borderId="0" xfId="0" applyFont="1" applyFill="1" applyAlignment="1">
      <alignment horizontal="left"/>
    </xf>
    <xf numFmtId="0" fontId="64" fillId="9" borderId="0" xfId="0" applyFont="1" applyFill="1"/>
    <xf numFmtId="0" fontId="64" fillId="9" borderId="0" xfId="0" applyFont="1" applyFill="1" applyAlignment="1">
      <alignment horizontal="center" vertical="center" wrapText="1"/>
    </xf>
    <xf numFmtId="0" fontId="60" fillId="5" borderId="0" xfId="0" applyFont="1" applyFill="1" applyAlignment="1">
      <alignment horizontal="left"/>
    </xf>
    <xf numFmtId="0" fontId="32" fillId="0" borderId="0" xfId="0" applyFont="1"/>
    <xf numFmtId="0" fontId="24" fillId="0" borderId="0" xfId="0" applyFont="1" applyAlignment="1">
      <alignment horizontal="left"/>
    </xf>
    <xf numFmtId="0" fontId="24" fillId="0" borderId="0" xfId="0" applyFont="1" applyAlignment="1">
      <alignment vertical="top"/>
    </xf>
    <xf numFmtId="0" fontId="36" fillId="0" borderId="0" xfId="0" applyFont="1" applyAlignment="1">
      <alignment vertical="top"/>
    </xf>
    <xf numFmtId="0" fontId="17" fillId="0" borderId="1" xfId="11" applyFont="1" applyBorder="1" applyAlignment="1">
      <alignment horizontal="left" vertical="top" wrapText="1" indent="1"/>
    </xf>
    <xf numFmtId="4" fontId="17" fillId="0" borderId="1" xfId="0" applyNumberFormat="1" applyFont="1" applyBorder="1" applyAlignment="1">
      <alignment horizontal="right" vertical="top"/>
    </xf>
    <xf numFmtId="0" fontId="28" fillId="0" borderId="1" xfId="11" applyFont="1" applyBorder="1" applyAlignment="1">
      <alignment vertical="top" wrapText="1"/>
    </xf>
    <xf numFmtId="0" fontId="33" fillId="0" borderId="0" xfId="0" applyFont="1" applyAlignment="1">
      <alignment vertical="top"/>
    </xf>
    <xf numFmtId="0" fontId="28" fillId="0" borderId="1" xfId="0" applyFont="1" applyBorder="1" applyAlignment="1">
      <alignment vertical="top" wrapText="1"/>
    </xf>
    <xf numFmtId="0" fontId="17" fillId="0" borderId="1" xfId="0" applyFont="1" applyBorder="1" applyAlignment="1">
      <alignment horizontal="left" vertical="top" wrapText="1"/>
    </xf>
    <xf numFmtId="2" fontId="24" fillId="0" borderId="0" xfId="0" applyNumberFormat="1" applyFont="1"/>
    <xf numFmtId="0" fontId="19" fillId="7" borderId="0" xfId="0" applyFont="1" applyFill="1" applyAlignment="1">
      <alignment horizontal="center" vertical="center" wrapText="1"/>
    </xf>
    <xf numFmtId="0" fontId="18" fillId="6" borderId="12" xfId="0" applyFont="1" applyFill="1" applyBorder="1" applyAlignment="1">
      <alignment horizontal="center" vertical="center" wrapText="1"/>
    </xf>
    <xf numFmtId="0" fontId="44" fillId="0" borderId="0" xfId="0" applyFont="1"/>
    <xf numFmtId="0" fontId="37" fillId="3" borderId="34" xfId="0" applyFont="1" applyFill="1" applyBorder="1" applyAlignment="1">
      <alignment horizontal="left" vertical="center" wrapText="1" indent="2"/>
    </xf>
    <xf numFmtId="0" fontId="41" fillId="6" borderId="6" xfId="0" applyFont="1" applyFill="1" applyBorder="1" applyAlignment="1">
      <alignment vertical="center" wrapText="1"/>
    </xf>
    <xf numFmtId="0" fontId="41" fillId="6" borderId="6" xfId="0" applyFont="1" applyFill="1" applyBorder="1" applyAlignment="1">
      <alignment horizontal="center" vertical="center" wrapText="1"/>
    </xf>
    <xf numFmtId="0" fontId="29" fillId="0" borderId="0" xfId="0" applyFont="1" applyAlignment="1">
      <alignment vertical="center"/>
    </xf>
    <xf numFmtId="0" fontId="24" fillId="0" borderId="0" xfId="20" applyFont="1"/>
    <xf numFmtId="0" fontId="24" fillId="0" borderId="0" xfId="20" applyFont="1" applyAlignment="1">
      <alignment vertical="top"/>
    </xf>
    <xf numFmtId="0" fontId="36" fillId="0" borderId="0" xfId="0" applyFont="1" applyAlignment="1">
      <alignment horizontal="left" vertical="top" wrapText="1"/>
    </xf>
    <xf numFmtId="0" fontId="40" fillId="0" borderId="0" xfId="20" applyFont="1"/>
    <xf numFmtId="0" fontId="24" fillId="0" borderId="0" xfId="20" applyFont="1" applyProtection="1">
      <protection locked="0"/>
    </xf>
    <xf numFmtId="0" fontId="17" fillId="4" borderId="1" xfId="15" applyFont="1" applyFill="1" applyBorder="1" applyAlignment="1">
      <alignment wrapText="1"/>
    </xf>
    <xf numFmtId="0" fontId="24" fillId="0" borderId="0" xfId="20" applyFont="1" applyAlignment="1">
      <alignment horizontal="right" vertical="top"/>
    </xf>
    <xf numFmtId="4" fontId="17" fillId="4" borderId="0" xfId="14" applyNumberFormat="1" applyFont="1" applyFill="1"/>
    <xf numFmtId="0" fontId="45" fillId="0" borderId="0" xfId="13" applyFont="1" applyAlignment="1">
      <alignment wrapText="1"/>
    </xf>
    <xf numFmtId="0" fontId="17" fillId="0" borderId="0" xfId="13" applyFont="1" applyAlignment="1">
      <alignment wrapText="1"/>
    </xf>
    <xf numFmtId="0" fontId="17" fillId="0" borderId="2" xfId="13" applyFont="1" applyBorder="1" applyAlignment="1">
      <alignment wrapText="1"/>
    </xf>
    <xf numFmtId="0" fontId="65" fillId="0" borderId="0" xfId="21" applyFont="1" applyAlignment="1">
      <alignment vertical="center"/>
    </xf>
    <xf numFmtId="0" fontId="48" fillId="0" borderId="0" xfId="22" applyFont="1"/>
    <xf numFmtId="4" fontId="24" fillId="0" borderId="0" xfId="11" applyNumberFormat="1" applyFont="1" applyAlignment="1">
      <alignment horizontal="right"/>
    </xf>
    <xf numFmtId="4" fontId="36" fillId="0" borderId="0" xfId="11" applyNumberFormat="1" applyFont="1"/>
    <xf numFmtId="4" fontId="66" fillId="0" borderId="0" xfId="21" applyNumberFormat="1" applyFont="1"/>
    <xf numFmtId="0" fontId="67" fillId="0" borderId="0" xfId="21" applyFont="1"/>
    <xf numFmtId="0" fontId="17" fillId="0" borderId="1" xfId="22" applyFont="1" applyBorder="1"/>
    <xf numFmtId="0" fontId="17" fillId="0" borderId="1" xfId="22" applyFont="1" applyBorder="1" applyAlignment="1">
      <alignment wrapText="1"/>
    </xf>
    <xf numFmtId="2" fontId="28" fillId="0" borderId="0" xfId="13" applyNumberFormat="1" applyFont="1"/>
    <xf numFmtId="0" fontId="28" fillId="0" borderId="0" xfId="13" applyFont="1" applyAlignment="1">
      <alignment horizontal="center"/>
    </xf>
    <xf numFmtId="0" fontId="17" fillId="0" borderId="1" xfId="13" applyFont="1" applyBorder="1" applyAlignment="1">
      <alignment vertical="center" wrapText="1"/>
    </xf>
    <xf numFmtId="2" fontId="17" fillId="0" borderId="0" xfId="13" applyNumberFormat="1" applyFont="1" applyAlignment="1">
      <alignment horizontal="right"/>
    </xf>
    <xf numFmtId="4" fontId="17" fillId="0" borderId="0" xfId="13" applyNumberFormat="1" applyFont="1" applyAlignment="1">
      <alignment horizontal="right"/>
    </xf>
    <xf numFmtId="4" fontId="34" fillId="0" borderId="0" xfId="4" applyNumberFormat="1" applyFont="1"/>
    <xf numFmtId="4" fontId="34" fillId="0" borderId="0" xfId="4" applyNumberFormat="1" applyFont="1" applyProtection="1">
      <protection locked="0"/>
    </xf>
    <xf numFmtId="0" fontId="42" fillId="0" borderId="0" xfId="13" applyFont="1" applyAlignment="1">
      <alignment vertical="center" wrapText="1"/>
    </xf>
    <xf numFmtId="4" fontId="39" fillId="0" borderId="0" xfId="4" applyNumberFormat="1" applyFont="1" applyAlignment="1">
      <alignment horizontal="center"/>
    </xf>
    <xf numFmtId="4" fontId="17" fillId="0" borderId="1" xfId="13" applyNumberFormat="1" applyFont="1" applyBorder="1" applyAlignment="1">
      <alignment wrapText="1"/>
    </xf>
    <xf numFmtId="3" fontId="33" fillId="0" borderId="0" xfId="4" applyNumberFormat="1" applyFont="1" applyAlignment="1">
      <alignment horizontal="left"/>
    </xf>
    <xf numFmtId="4" fontId="38" fillId="0" borderId="0" xfId="13" applyNumberFormat="1" applyFont="1"/>
    <xf numFmtId="4" fontId="37" fillId="0" borderId="0" xfId="13" applyNumberFormat="1" applyFont="1"/>
    <xf numFmtId="0" fontId="25" fillId="0" borderId="0" xfId="0" applyFont="1" applyAlignment="1">
      <alignment vertical="top"/>
    </xf>
    <xf numFmtId="0" fontId="27" fillId="0" borderId="0" xfId="0" applyFont="1"/>
    <xf numFmtId="0" fontId="69" fillId="0" borderId="0" xfId="0" applyFont="1"/>
    <xf numFmtId="0" fontId="27" fillId="0" borderId="0" xfId="0" applyFont="1" applyAlignment="1">
      <alignment wrapText="1"/>
    </xf>
    <xf numFmtId="0" fontId="45" fillId="0" borderId="0" xfId="0" applyFont="1" applyAlignment="1">
      <alignment vertical="center"/>
    </xf>
    <xf numFmtId="0" fontId="41" fillId="3" borderId="0" xfId="0" applyFont="1" applyFill="1" applyAlignment="1">
      <alignment vertical="center" wrapText="1"/>
    </xf>
    <xf numFmtId="0" fontId="37" fillId="3" borderId="30" xfId="0" applyFont="1" applyFill="1" applyBorder="1" applyAlignment="1">
      <alignment vertical="center" wrapText="1"/>
    </xf>
    <xf numFmtId="0" fontId="17" fillId="0" borderId="0" xfId="12" applyFont="1"/>
    <xf numFmtId="164" fontId="17" fillId="0" borderId="0" xfId="12" applyNumberFormat="1" applyFont="1"/>
    <xf numFmtId="0" fontId="28" fillId="0" borderId="1" xfId="0" applyFont="1" applyBorder="1" applyAlignment="1">
      <alignment horizontal="left" vertical="top" wrapText="1"/>
    </xf>
    <xf numFmtId="4" fontId="17" fillId="0" borderId="0" xfId="12" applyNumberFormat="1" applyFont="1"/>
    <xf numFmtId="171" fontId="17" fillId="0" borderId="0" xfId="12" applyNumberFormat="1" applyFont="1"/>
    <xf numFmtId="2" fontId="17" fillId="0" borderId="0" xfId="12" applyNumberFormat="1" applyFont="1"/>
    <xf numFmtId="0" fontId="34" fillId="0" borderId="0" xfId="12" applyFont="1"/>
    <xf numFmtId="0" fontId="27" fillId="0" borderId="0" xfId="0" applyFont="1" applyAlignment="1">
      <alignment vertical="top"/>
    </xf>
    <xf numFmtId="0" fontId="27" fillId="0" borderId="0" xfId="2" applyFont="1" applyAlignment="1">
      <alignment vertical="top" wrapText="1"/>
    </xf>
    <xf numFmtId="0" fontId="27" fillId="0" borderId="0" xfId="2" applyFont="1" applyAlignment="1">
      <alignment vertical="center"/>
    </xf>
    <xf numFmtId="0" fontId="46" fillId="0" borderId="0" xfId="13" applyFont="1"/>
    <xf numFmtId="0" fontId="58" fillId="0" borderId="0" xfId="0" applyFont="1"/>
    <xf numFmtId="0" fontId="40" fillId="0" borderId="0" xfId="0" applyFont="1"/>
    <xf numFmtId="0" fontId="68" fillId="0" borderId="0" xfId="0" applyFont="1" applyAlignment="1">
      <alignment horizontal="left" vertical="top" wrapText="1"/>
    </xf>
    <xf numFmtId="0" fontId="45" fillId="0" borderId="0" xfId="2" applyFont="1"/>
    <xf numFmtId="0" fontId="24" fillId="0" borderId="0" xfId="2" applyFont="1" applyAlignment="1">
      <alignment horizontal="left" vertical="top"/>
    </xf>
    <xf numFmtId="0" fontId="68" fillId="0" borderId="0" xfId="2" applyFont="1"/>
    <xf numFmtId="0" fontId="36" fillId="0" borderId="0" xfId="2" applyFont="1"/>
    <xf numFmtId="0" fontId="27" fillId="0" borderId="0" xfId="2" applyFont="1"/>
    <xf numFmtId="0" fontId="31" fillId="0" borderId="0" xfId="2" applyFont="1"/>
    <xf numFmtId="0" fontId="33" fillId="0" borderId="0" xfId="0" applyFont="1" applyAlignment="1">
      <alignment horizontal="left" vertical="center"/>
    </xf>
    <xf numFmtId="0" fontId="17" fillId="0" borderId="1" xfId="2" applyFont="1" applyBorder="1"/>
    <xf numFmtId="0" fontId="17" fillId="0" borderId="1" xfId="2" applyFont="1" applyBorder="1" applyAlignment="1">
      <alignment wrapText="1"/>
    </xf>
    <xf numFmtId="0" fontId="70" fillId="0" borderId="0" xfId="0" applyFont="1"/>
    <xf numFmtId="0" fontId="44" fillId="0" borderId="0" xfId="9" applyFont="1"/>
    <xf numFmtId="0" fontId="35" fillId="0" borderId="0" xfId="13" applyFont="1"/>
    <xf numFmtId="2" fontId="20" fillId="3" borderId="7" xfId="0" applyNumberFormat="1" applyFont="1" applyFill="1" applyBorder="1" applyAlignment="1">
      <alignment horizontal="right" vertical="top" wrapText="1"/>
    </xf>
    <xf numFmtId="164" fontId="18" fillId="3" borderId="7" xfId="0" applyNumberFormat="1" applyFont="1" applyFill="1" applyBorder="1" applyAlignment="1">
      <alignment horizontal="right" vertical="top" wrapText="1"/>
    </xf>
    <xf numFmtId="164" fontId="20" fillId="3" borderId="7" xfId="0" applyNumberFormat="1" applyFont="1" applyFill="1" applyBorder="1" applyAlignment="1">
      <alignment horizontal="right" vertical="top" wrapText="1"/>
    </xf>
    <xf numFmtId="0" fontId="27" fillId="0" borderId="0" xfId="0" applyFont="1" applyAlignment="1">
      <alignment vertical="center"/>
    </xf>
    <xf numFmtId="0" fontId="45" fillId="0" borderId="0" xfId="4" applyFont="1"/>
    <xf numFmtId="0" fontId="29" fillId="0" borderId="0" xfId="4" applyFont="1" applyAlignment="1">
      <alignment horizontal="left" vertical="top"/>
    </xf>
    <xf numFmtId="3" fontId="44" fillId="0" borderId="0" xfId="0" applyNumberFormat="1" applyFont="1"/>
    <xf numFmtId="0" fontId="40" fillId="0" borderId="0" xfId="4" applyFont="1" applyAlignment="1">
      <alignment horizontal="left" vertical="top"/>
    </xf>
    <xf numFmtId="0" fontId="27" fillId="0" borderId="0" xfId="4" applyFont="1"/>
    <xf numFmtId="0" fontId="45" fillId="0" borderId="0" xfId="4" applyFont="1" applyProtection="1">
      <protection locked="0"/>
    </xf>
    <xf numFmtId="0" fontId="28" fillId="0" borderId="1" xfId="4" applyFont="1" applyBorder="1" applyAlignment="1">
      <alignment horizontal="center" vertical="center"/>
    </xf>
    <xf numFmtId="0" fontId="17" fillId="0" borderId="1" xfId="4" applyFont="1" applyBorder="1" applyAlignment="1">
      <alignment wrapText="1"/>
    </xf>
    <xf numFmtId="164" fontId="45" fillId="0" borderId="0" xfId="4" applyNumberFormat="1" applyFont="1"/>
    <xf numFmtId="0" fontId="17" fillId="0" borderId="0" xfId="4" applyFont="1"/>
    <xf numFmtId="0" fontId="58" fillId="0" borderId="0" xfId="0" applyFont="1" applyAlignment="1">
      <alignment vertical="top"/>
    </xf>
    <xf numFmtId="0" fontId="42" fillId="0" borderId="0" xfId="0" applyFont="1" applyAlignment="1">
      <alignment horizontal="left" vertical="center" wrapText="1"/>
    </xf>
    <xf numFmtId="0" fontId="18" fillId="7" borderId="26" xfId="0" applyFont="1" applyFill="1" applyBorder="1" applyAlignment="1">
      <alignment horizontal="center" vertical="center" wrapText="1"/>
    </xf>
    <xf numFmtId="2" fontId="61" fillId="0" borderId="66" xfId="9" applyNumberFormat="1" applyFont="1" applyBorder="1"/>
    <xf numFmtId="4" fontId="28" fillId="0" borderId="1" xfId="0" applyNumberFormat="1" applyFont="1" applyBorder="1" applyAlignment="1">
      <alignment horizontal="right" vertical="top"/>
    </xf>
    <xf numFmtId="0" fontId="17" fillId="0" borderId="1" xfId="0" applyFont="1" applyBorder="1"/>
    <xf numFmtId="4" fontId="17" fillId="0" borderId="0" xfId="0" applyNumberFormat="1" applyFont="1" applyAlignment="1">
      <alignment horizontal="right" vertical="top"/>
    </xf>
    <xf numFmtId="4" fontId="28" fillId="0" borderId="0" xfId="0" applyNumberFormat="1" applyFont="1" applyAlignment="1">
      <alignment horizontal="right" vertical="top"/>
    </xf>
    <xf numFmtId="164" fontId="20" fillId="0" borderId="31" xfId="0" applyNumberFormat="1" applyFont="1" applyBorder="1" applyAlignment="1">
      <alignment horizontal="right" vertical="center" wrapText="1"/>
    </xf>
    <xf numFmtId="164" fontId="18" fillId="0" borderId="0" xfId="0" applyNumberFormat="1" applyFont="1" applyAlignment="1">
      <alignment horizontal="right" vertical="center" wrapText="1"/>
    </xf>
    <xf numFmtId="0" fontId="32" fillId="0" borderId="0" xfId="0" applyFont="1" applyAlignment="1">
      <alignment vertical="center"/>
    </xf>
    <xf numFmtId="0" fontId="24" fillId="0" borderId="0" xfId="0" applyFont="1" applyAlignment="1">
      <alignment vertical="center" wrapText="1"/>
    </xf>
    <xf numFmtId="0" fontId="24" fillId="0" borderId="0" xfId="0" applyFont="1" applyAlignment="1">
      <alignment wrapText="1"/>
    </xf>
    <xf numFmtId="167" fontId="32" fillId="0" borderId="0" xfId="0" applyNumberFormat="1" applyFont="1" applyAlignment="1">
      <alignment horizontal="center"/>
    </xf>
    <xf numFmtId="168" fontId="17" fillId="0" borderId="1" xfId="1" applyNumberFormat="1" applyFont="1" applyBorder="1"/>
    <xf numFmtId="0" fontId="42" fillId="0" borderId="0" xfId="0" applyFont="1" applyAlignment="1">
      <alignment vertical="center" wrapText="1"/>
    </xf>
    <xf numFmtId="3" fontId="34" fillId="0" borderId="0" xfId="0" applyNumberFormat="1" applyFont="1"/>
    <xf numFmtId="0" fontId="38" fillId="0" borderId="0" xfId="0" applyFont="1"/>
    <xf numFmtId="0" fontId="72" fillId="0" borderId="0" xfId="0" applyFont="1" applyAlignment="1">
      <alignment horizontal="left" vertical="center"/>
    </xf>
    <xf numFmtId="0" fontId="19" fillId="0" borderId="0" xfId="0" applyFont="1" applyAlignment="1">
      <alignment vertical="center"/>
    </xf>
    <xf numFmtId="0" fontId="20" fillId="7" borderId="25" xfId="0" applyFont="1" applyFill="1" applyBorder="1" applyAlignment="1">
      <alignment vertical="center"/>
    </xf>
    <xf numFmtId="168" fontId="49" fillId="0" borderId="0" xfId="0" applyNumberFormat="1" applyFont="1"/>
    <xf numFmtId="0" fontId="49" fillId="0" borderId="0" xfId="0" applyFont="1"/>
    <xf numFmtId="4" fontId="18" fillId="3" borderId="27" xfId="0" applyNumberFormat="1" applyFont="1" applyFill="1" applyBorder="1" applyAlignment="1">
      <alignment horizontal="right" vertical="top"/>
    </xf>
    <xf numFmtId="0" fontId="18" fillId="3" borderId="61" xfId="0" applyFont="1" applyFill="1" applyBorder="1" applyAlignment="1">
      <alignment vertical="center" wrapText="1"/>
    </xf>
    <xf numFmtId="0" fontId="20" fillId="3" borderId="69" xfId="0" applyFont="1" applyFill="1" applyBorder="1" applyAlignment="1">
      <alignment horizontal="left" vertical="center" wrapText="1" indent="1"/>
    </xf>
    <xf numFmtId="4" fontId="20" fillId="3" borderId="28" xfId="0" applyNumberFormat="1" applyFont="1" applyFill="1" applyBorder="1" applyAlignment="1">
      <alignment horizontal="right" vertical="top"/>
    </xf>
    <xf numFmtId="0" fontId="22" fillId="3" borderId="69" xfId="0" applyFont="1" applyFill="1" applyBorder="1" applyAlignment="1">
      <alignment horizontal="left" vertical="center" wrapText="1" indent="2"/>
    </xf>
    <xf numFmtId="4" fontId="22" fillId="3" borderId="28" xfId="0" applyNumberFormat="1" applyFont="1" applyFill="1" applyBorder="1" applyAlignment="1">
      <alignment horizontal="right" vertical="top"/>
    </xf>
    <xf numFmtId="0" fontId="22" fillId="3" borderId="70" xfId="0" applyFont="1" applyFill="1" applyBorder="1" applyAlignment="1">
      <alignment horizontal="left" vertical="center" wrapText="1" indent="2"/>
    </xf>
    <xf numFmtId="4" fontId="22" fillId="3" borderId="71" xfId="0" applyNumberFormat="1" applyFont="1" applyFill="1" applyBorder="1" applyAlignment="1">
      <alignment horizontal="right" vertical="top"/>
    </xf>
    <xf numFmtId="0" fontId="21" fillId="0" borderId="30" xfId="0" applyFont="1" applyBorder="1"/>
    <xf numFmtId="0" fontId="18" fillId="3" borderId="69" xfId="0" applyFont="1" applyFill="1" applyBorder="1" applyAlignment="1">
      <alignment vertical="center" wrapText="1"/>
    </xf>
    <xf numFmtId="4" fontId="18" fillId="3" borderId="28" xfId="0" applyNumberFormat="1" applyFont="1" applyFill="1" applyBorder="1" applyAlignment="1">
      <alignment horizontal="right" vertical="top"/>
    </xf>
    <xf numFmtId="0" fontId="46" fillId="3" borderId="72" xfId="0" applyFont="1" applyFill="1" applyBorder="1" applyAlignment="1">
      <alignment vertical="center"/>
    </xf>
    <xf numFmtId="0" fontId="47" fillId="3" borderId="72" xfId="0" applyFont="1" applyFill="1" applyBorder="1" applyAlignment="1">
      <alignment horizontal="left" vertical="center" wrapText="1" indent="2"/>
    </xf>
    <xf numFmtId="0" fontId="46" fillId="3" borderId="73" xfId="0" applyFont="1" applyFill="1" applyBorder="1" applyAlignment="1">
      <alignment vertical="center"/>
    </xf>
    <xf numFmtId="0" fontId="20" fillId="7" borderId="40" xfId="0" applyFont="1" applyFill="1" applyBorder="1" applyAlignment="1">
      <alignment vertical="center"/>
    </xf>
    <xf numFmtId="4" fontId="18" fillId="7" borderId="38" xfId="0" applyNumberFormat="1" applyFont="1" applyFill="1" applyBorder="1" applyAlignment="1">
      <alignment horizontal="center" vertical="center" wrapText="1"/>
    </xf>
    <xf numFmtId="4" fontId="18" fillId="7" borderId="37" xfId="0" applyNumberFormat="1" applyFont="1" applyFill="1" applyBorder="1" applyAlignment="1">
      <alignment horizontal="center" vertical="center" wrapText="1"/>
    </xf>
    <xf numFmtId="0" fontId="46" fillId="3" borderId="72" xfId="0" applyFont="1" applyFill="1" applyBorder="1" applyAlignment="1">
      <alignment vertical="center" wrapText="1"/>
    </xf>
    <xf numFmtId="0" fontId="46" fillId="3" borderId="74" xfId="0" applyFont="1" applyFill="1" applyBorder="1" applyAlignment="1">
      <alignment vertical="center" wrapText="1"/>
    </xf>
    <xf numFmtId="0" fontId="18" fillId="7" borderId="46" xfId="0" applyFont="1" applyFill="1" applyBorder="1" applyAlignment="1">
      <alignment horizontal="center" vertical="center" wrapText="1"/>
    </xf>
    <xf numFmtId="0" fontId="36" fillId="0" borderId="0" xfId="0" applyFont="1" applyAlignment="1">
      <alignment vertical="top" wrapText="1"/>
    </xf>
    <xf numFmtId="0" fontId="58" fillId="0" borderId="0" xfId="21" applyFont="1" applyAlignment="1">
      <alignment vertical="top"/>
    </xf>
    <xf numFmtId="0" fontId="27" fillId="0" borderId="0" xfId="0" applyFont="1" applyAlignment="1">
      <alignment horizontal="center" vertical="top"/>
    </xf>
    <xf numFmtId="49" fontId="28" fillId="0" borderId="1" xfId="22" applyNumberFormat="1" applyFont="1" applyBorder="1" applyAlignment="1">
      <alignment horizontal="center" wrapText="1"/>
    </xf>
    <xf numFmtId="4" fontId="17" fillId="0" borderId="11" xfId="13" applyNumberFormat="1" applyFont="1" applyBorder="1" applyAlignment="1">
      <alignment wrapText="1"/>
    </xf>
    <xf numFmtId="165" fontId="17" fillId="0" borderId="1" xfId="13" applyNumberFormat="1" applyFont="1" applyBorder="1"/>
    <xf numFmtId="0" fontId="18" fillId="6" borderId="29" xfId="0" applyFont="1" applyFill="1" applyBorder="1" applyAlignment="1">
      <alignment horizontal="center" vertical="center" wrapText="1"/>
    </xf>
    <xf numFmtId="0" fontId="46" fillId="8" borderId="6" xfId="0" applyFont="1" applyFill="1" applyBorder="1" applyAlignment="1">
      <alignment horizontal="center" vertical="center" wrapText="1"/>
    </xf>
    <xf numFmtId="0" fontId="46" fillId="8" borderId="5" xfId="0" applyFont="1" applyFill="1" applyBorder="1" applyAlignment="1">
      <alignment horizontal="center" vertical="center" wrapText="1"/>
    </xf>
    <xf numFmtId="0" fontId="20" fillId="5" borderId="32" xfId="0" applyFont="1" applyFill="1" applyBorder="1" applyAlignment="1">
      <alignment vertical="center" wrapText="1"/>
    </xf>
    <xf numFmtId="0" fontId="20" fillId="5" borderId="33" xfId="0" applyFont="1" applyFill="1" applyBorder="1" applyAlignment="1">
      <alignment horizontal="center" vertical="center" wrapText="1"/>
    </xf>
    <xf numFmtId="0" fontId="20" fillId="3" borderId="34" xfId="0" applyFont="1" applyFill="1" applyBorder="1" applyAlignment="1">
      <alignment vertical="center" wrapText="1"/>
    </xf>
    <xf numFmtId="0" fontId="20" fillId="3" borderId="35" xfId="0" applyFont="1" applyFill="1" applyBorder="1" applyAlignment="1">
      <alignment horizontal="center" vertical="center" wrapText="1"/>
    </xf>
    <xf numFmtId="3" fontId="20" fillId="3" borderId="6" xfId="0" applyNumberFormat="1" applyFont="1" applyFill="1" applyBorder="1" applyAlignment="1">
      <alignment horizontal="right" vertical="top" wrapText="1"/>
    </xf>
    <xf numFmtId="0" fontId="48" fillId="3" borderId="35" xfId="0" applyFont="1" applyFill="1" applyBorder="1" applyAlignment="1">
      <alignment horizontal="center" vertical="center" wrapText="1"/>
    </xf>
    <xf numFmtId="0" fontId="20" fillId="3" borderId="53" xfId="0" applyFont="1" applyFill="1" applyBorder="1" applyAlignment="1">
      <alignment horizontal="center" vertical="center" wrapText="1"/>
    </xf>
    <xf numFmtId="0" fontId="48" fillId="3" borderId="34" xfId="0" applyFont="1" applyFill="1" applyBorder="1" applyAlignment="1">
      <alignment horizontal="left" vertical="center" wrapText="1" indent="1"/>
    </xf>
    <xf numFmtId="0" fontId="18" fillId="3" borderId="34" xfId="0" applyFont="1" applyFill="1" applyBorder="1" applyAlignment="1">
      <alignment vertical="center" wrapText="1"/>
    </xf>
    <xf numFmtId="4" fontId="18" fillId="3" borderId="34" xfId="0" applyNumberFormat="1" applyFont="1" applyFill="1" applyBorder="1" applyAlignment="1">
      <alignment horizontal="right" vertical="top" wrapText="1"/>
    </xf>
    <xf numFmtId="0" fontId="48" fillId="3" borderId="0" xfId="0" applyFont="1" applyFill="1" applyAlignment="1">
      <alignment horizontal="left" vertical="center" wrapText="1" indent="1"/>
    </xf>
    <xf numFmtId="0" fontId="20" fillId="3" borderId="30" xfId="0" applyFont="1" applyFill="1" applyBorder="1" applyAlignment="1">
      <alignment vertical="center" wrapText="1"/>
    </xf>
    <xf numFmtId="0" fontId="18" fillId="6" borderId="39" xfId="0" applyFont="1" applyFill="1" applyBorder="1" applyAlignment="1">
      <alignment horizontal="center" vertical="center" wrapText="1"/>
    </xf>
    <xf numFmtId="0" fontId="18" fillId="3" borderId="36" xfId="0" applyFont="1" applyFill="1" applyBorder="1" applyAlignment="1">
      <alignment vertical="center" wrapText="1"/>
    </xf>
    <xf numFmtId="0" fontId="46" fillId="3" borderId="34" xfId="0" applyFont="1" applyFill="1" applyBorder="1" applyAlignment="1">
      <alignment vertical="center" wrapText="1"/>
    </xf>
    <xf numFmtId="0" fontId="36" fillId="0" borderId="0" xfId="21" applyFont="1" applyAlignment="1">
      <alignment vertical="top"/>
    </xf>
    <xf numFmtId="0" fontId="38" fillId="0" borderId="0" xfId="0" applyFont="1" applyAlignment="1">
      <alignment vertical="top"/>
    </xf>
    <xf numFmtId="0" fontId="17" fillId="5" borderId="0" xfId="12" applyFont="1" applyFill="1"/>
    <xf numFmtId="0" fontId="24" fillId="5" borderId="0" xfId="0" applyFont="1" applyFill="1"/>
    <xf numFmtId="2" fontId="18" fillId="3" borderId="14" xfId="0" applyNumberFormat="1" applyFont="1" applyFill="1" applyBorder="1" applyAlignment="1">
      <alignment horizontal="right" vertical="top" wrapText="1"/>
    </xf>
    <xf numFmtId="2" fontId="18" fillId="3" borderId="41" xfId="0" applyNumberFormat="1" applyFont="1" applyFill="1" applyBorder="1" applyAlignment="1">
      <alignment horizontal="right" vertical="top" wrapText="1"/>
    </xf>
    <xf numFmtId="2" fontId="22" fillId="3" borderId="6" xfId="0" applyNumberFormat="1" applyFont="1" applyFill="1" applyBorder="1" applyAlignment="1">
      <alignment horizontal="right" vertical="top" wrapText="1"/>
    </xf>
    <xf numFmtId="2" fontId="22" fillId="3" borderId="0" xfId="0" applyNumberFormat="1" applyFont="1" applyFill="1" applyAlignment="1">
      <alignment horizontal="right" vertical="top" wrapText="1"/>
    </xf>
    <xf numFmtId="4" fontId="41" fillId="3" borderId="32" xfId="0" applyNumberFormat="1" applyFont="1" applyFill="1" applyBorder="1" applyAlignment="1">
      <alignment horizontal="right" vertical="top" wrapText="1"/>
    </xf>
    <xf numFmtId="4" fontId="43" fillId="3" borderId="34" xfId="0" applyNumberFormat="1" applyFont="1" applyFill="1" applyBorder="1" applyAlignment="1">
      <alignment horizontal="right" vertical="top" wrapText="1"/>
    </xf>
    <xf numFmtId="4" fontId="37" fillId="3" borderId="34" xfId="0" applyNumberFormat="1" applyFont="1" applyFill="1" applyBorder="1" applyAlignment="1">
      <alignment horizontal="right" vertical="top" wrapText="1"/>
    </xf>
    <xf numFmtId="0" fontId="78" fillId="0" borderId="0" xfId="0" applyFont="1"/>
    <xf numFmtId="4" fontId="41" fillId="0" borderId="57" xfId="25" applyNumberFormat="1" applyFont="1" applyBorder="1" applyAlignment="1">
      <alignment horizontal="right" vertical="top"/>
    </xf>
    <xf numFmtId="4" fontId="37" fillId="0" borderId="57" xfId="25" applyNumberFormat="1" applyFont="1" applyBorder="1" applyAlignment="1">
      <alignment horizontal="right" vertical="top"/>
    </xf>
    <xf numFmtId="0" fontId="41" fillId="3" borderId="34" xfId="0" applyFont="1" applyFill="1" applyBorder="1" applyAlignment="1">
      <alignment horizontal="left" vertical="center" wrapText="1" indent="1"/>
    </xf>
    <xf numFmtId="0" fontId="43" fillId="3" borderId="34" xfId="0" applyFont="1" applyFill="1" applyBorder="1" applyAlignment="1">
      <alignment horizontal="left" vertical="center" wrapText="1" indent="3"/>
    </xf>
    <xf numFmtId="164" fontId="22" fillId="3" borderId="7" xfId="0" applyNumberFormat="1" applyFont="1" applyFill="1" applyBorder="1" applyAlignment="1">
      <alignment horizontal="right" vertical="top" wrapText="1"/>
    </xf>
    <xf numFmtId="164" fontId="48" fillId="4" borderId="1" xfId="1" applyNumberFormat="1" applyFont="1" applyFill="1" applyBorder="1" applyAlignment="1">
      <alignment horizontal="right" vertical="top"/>
    </xf>
    <xf numFmtId="0" fontId="25" fillId="0" borderId="0" xfId="21" applyFont="1" applyAlignment="1">
      <alignment vertical="center"/>
    </xf>
    <xf numFmtId="4" fontId="21" fillId="0" borderId="0" xfId="0" applyNumberFormat="1" applyFont="1"/>
    <xf numFmtId="3" fontId="20" fillId="3" borderId="76" xfId="0" applyNumberFormat="1" applyFont="1" applyFill="1" applyBorder="1" applyAlignment="1">
      <alignment horizontal="right" vertical="top" wrapText="1"/>
    </xf>
    <xf numFmtId="3" fontId="20" fillId="3" borderId="41" xfId="0" applyNumberFormat="1" applyFont="1" applyFill="1" applyBorder="1" applyAlignment="1">
      <alignment horizontal="right" vertical="top" wrapText="1"/>
    </xf>
    <xf numFmtId="0" fontId="79" fillId="0" borderId="0" xfId="0" applyFont="1" applyAlignment="1">
      <alignment vertical="top" wrapText="1"/>
    </xf>
    <xf numFmtId="0" fontId="80" fillId="0" borderId="0" xfId="0" applyFont="1" applyAlignment="1">
      <alignment horizontal="left" vertical="top"/>
    </xf>
    <xf numFmtId="164" fontId="17" fillId="0" borderId="1" xfId="0" applyNumberFormat="1" applyFont="1" applyBorder="1" applyAlignment="1">
      <alignment vertical="top" wrapText="1"/>
    </xf>
    <xf numFmtId="0" fontId="19" fillId="7" borderId="52" xfId="0" applyFont="1" applyFill="1" applyBorder="1" applyAlignment="1">
      <alignment horizontal="center" vertical="center" wrapText="1"/>
    </xf>
    <xf numFmtId="0" fontId="38" fillId="0" borderId="0" xfId="12" applyFont="1"/>
    <xf numFmtId="0" fontId="82" fillId="0" borderId="0" xfId="0" applyFont="1" applyAlignment="1">
      <alignment vertical="center" wrapText="1"/>
    </xf>
    <xf numFmtId="0" fontId="35" fillId="0" borderId="0" xfId="0" applyFont="1"/>
    <xf numFmtId="0" fontId="44" fillId="0" borderId="0" xfId="0" applyFont="1" applyAlignment="1">
      <alignment horizontal="left"/>
    </xf>
    <xf numFmtId="0" fontId="82" fillId="0" borderId="0" xfId="0" applyFont="1" applyAlignment="1">
      <alignment horizontal="left" vertical="center" wrapText="1"/>
    </xf>
    <xf numFmtId="164" fontId="38" fillId="0" borderId="0" xfId="12" applyNumberFormat="1" applyFont="1"/>
    <xf numFmtId="0" fontId="34" fillId="5" borderId="0" xfId="12" applyFont="1" applyFill="1"/>
    <xf numFmtId="0" fontId="31" fillId="0" borderId="0" xfId="12" applyFont="1" applyAlignment="1">
      <alignment horizontal="center"/>
    </xf>
    <xf numFmtId="2" fontId="22" fillId="3" borderId="6" xfId="0" applyNumberFormat="1" applyFont="1" applyFill="1" applyBorder="1" applyAlignment="1">
      <alignment horizontal="right" vertical="top"/>
    </xf>
    <xf numFmtId="2" fontId="18" fillId="3" borderId="51" xfId="0" applyNumberFormat="1" applyFont="1" applyFill="1" applyBorder="1" applyAlignment="1">
      <alignment horizontal="right" vertical="top" wrapText="1"/>
    </xf>
    <xf numFmtId="0" fontId="28" fillId="0" borderId="1" xfId="0" applyFont="1" applyBorder="1" applyAlignment="1">
      <alignment vertical="center" wrapText="1"/>
    </xf>
    <xf numFmtId="168" fontId="17" fillId="0" borderId="1" xfId="0" applyNumberFormat="1" applyFont="1" applyBorder="1"/>
    <xf numFmtId="4" fontId="17" fillId="0" borderId="1" xfId="13" applyNumberFormat="1" applyFont="1" applyBorder="1" applyAlignment="1">
      <alignment horizontal="right" vertical="top"/>
    </xf>
    <xf numFmtId="4" fontId="17" fillId="0" borderId="2" xfId="13" applyNumberFormat="1" applyFont="1" applyBorder="1" applyAlignment="1">
      <alignment horizontal="right" vertical="top"/>
    </xf>
    <xf numFmtId="0" fontId="18" fillId="7" borderId="28" xfId="0" applyFont="1" applyFill="1" applyBorder="1" applyAlignment="1">
      <alignment vertical="center" wrapText="1"/>
    </xf>
    <xf numFmtId="0" fontId="19" fillId="7" borderId="62" xfId="0" applyFont="1" applyFill="1" applyBorder="1" applyAlignment="1">
      <alignment vertical="center" wrapText="1"/>
    </xf>
    <xf numFmtId="0" fontId="21" fillId="0" borderId="83" xfId="0" applyFont="1" applyBorder="1"/>
    <xf numFmtId="0" fontId="21" fillId="0" borderId="53" xfId="0" applyFont="1" applyBorder="1"/>
    <xf numFmtId="0" fontId="21" fillId="0" borderId="56" xfId="0" applyFont="1" applyBorder="1"/>
    <xf numFmtId="0" fontId="20" fillId="3" borderId="27" xfId="0" applyFont="1" applyFill="1" applyBorder="1" applyAlignment="1">
      <alignment vertical="center" wrapText="1"/>
    </xf>
    <xf numFmtId="0" fontId="18" fillId="7" borderId="84" xfId="0" applyFont="1" applyFill="1" applyBorder="1" applyAlignment="1">
      <alignment horizontal="center" vertical="center" wrapText="1"/>
    </xf>
    <xf numFmtId="0" fontId="18" fillId="7" borderId="85" xfId="0" applyFont="1" applyFill="1" applyBorder="1" applyAlignment="1">
      <alignment horizontal="center" vertical="center" wrapText="1"/>
    </xf>
    <xf numFmtId="0" fontId="18" fillId="7" borderId="86" xfId="0" applyFont="1" applyFill="1" applyBorder="1" applyAlignment="1">
      <alignment horizontal="center" vertical="center" wrapText="1"/>
    </xf>
    <xf numFmtId="0" fontId="18" fillId="3" borderId="28" xfId="0" applyFont="1" applyFill="1" applyBorder="1" applyAlignment="1">
      <alignment vertical="center" wrapText="1"/>
    </xf>
    <xf numFmtId="0" fontId="20" fillId="3" borderId="28" xfId="0" applyFont="1" applyFill="1" applyBorder="1" applyAlignment="1">
      <alignment vertical="center" wrapText="1"/>
    </xf>
    <xf numFmtId="0" fontId="21" fillId="0" borderId="63" xfId="0" applyFont="1" applyBorder="1"/>
    <xf numFmtId="164" fontId="20" fillId="3" borderId="28" xfId="0" applyNumberFormat="1" applyFont="1" applyFill="1" applyBorder="1" applyAlignment="1">
      <alignment horizontal="right" vertical="top" wrapText="1"/>
    </xf>
    <xf numFmtId="0" fontId="21" fillId="7" borderId="28" xfId="0" applyFont="1" applyFill="1" applyBorder="1" applyAlignment="1">
      <alignment vertical="center" wrapText="1"/>
    </xf>
    <xf numFmtId="0" fontId="21" fillId="0" borderId="46" xfId="0" applyFont="1" applyBorder="1"/>
    <xf numFmtId="164" fontId="21" fillId="0" borderId="46" xfId="0" applyNumberFormat="1" applyFont="1" applyBorder="1" applyAlignment="1">
      <alignment horizontal="right" vertical="top"/>
    </xf>
    <xf numFmtId="0" fontId="34" fillId="0" borderId="0" xfId="4" applyFont="1"/>
    <xf numFmtId="2" fontId="17" fillId="0" borderId="1" xfId="4" applyNumberFormat="1" applyFont="1" applyBorder="1" applyAlignment="1">
      <alignment horizontal="right" vertical="top" wrapText="1"/>
    </xf>
    <xf numFmtId="0" fontId="17" fillId="0" borderId="1" xfId="4" applyFont="1" applyBorder="1" applyAlignment="1">
      <alignment horizontal="left" vertical="top" wrapText="1"/>
    </xf>
    <xf numFmtId="0" fontId="18" fillId="3" borderId="87" xfId="0" applyFont="1" applyFill="1" applyBorder="1" applyAlignment="1">
      <alignment vertical="center" wrapText="1"/>
    </xf>
    <xf numFmtId="0" fontId="47" fillId="3" borderId="72" xfId="0" applyFont="1" applyFill="1" applyBorder="1" applyAlignment="1">
      <alignment horizontal="left" vertical="center" wrapText="1" indent="3"/>
    </xf>
    <xf numFmtId="0" fontId="22" fillId="3" borderId="69" xfId="0" applyFont="1" applyFill="1" applyBorder="1" applyAlignment="1">
      <alignment horizontal="left" vertical="center" wrapText="1" indent="3"/>
    </xf>
    <xf numFmtId="0" fontId="47" fillId="3" borderId="72" xfId="0" applyFont="1" applyFill="1" applyBorder="1" applyAlignment="1">
      <alignment horizontal="left" vertical="center" indent="3"/>
    </xf>
    <xf numFmtId="0" fontId="48" fillId="0" borderId="1" xfId="0" applyFont="1" applyBorder="1" applyAlignment="1">
      <alignment horizontal="left" wrapText="1" indent="1"/>
    </xf>
    <xf numFmtId="0" fontId="68" fillId="0" borderId="0" xfId="0" applyFont="1"/>
    <xf numFmtId="0" fontId="27" fillId="6" borderId="0" xfId="0" applyFont="1" applyFill="1"/>
    <xf numFmtId="0" fontId="68" fillId="0" borderId="0" xfId="12" applyFont="1"/>
    <xf numFmtId="0" fontId="27" fillId="0" borderId="0" xfId="12" applyFont="1"/>
    <xf numFmtId="0" fontId="40" fillId="0" borderId="0" xfId="12" applyFont="1"/>
    <xf numFmtId="0" fontId="58" fillId="0" borderId="0" xfId="21" applyFont="1" applyFill="1" applyAlignment="1">
      <alignment vertical="top"/>
    </xf>
    <xf numFmtId="2" fontId="20" fillId="3" borderId="6" xfId="0" applyNumberFormat="1" applyFont="1" applyFill="1" applyBorder="1" applyAlignment="1">
      <alignment horizontal="right" vertical="top"/>
    </xf>
    <xf numFmtId="0" fontId="47" fillId="3" borderId="69" xfId="0" applyFont="1" applyFill="1" applyBorder="1" applyAlignment="1">
      <alignment horizontal="left" vertical="center" wrapText="1" indent="3"/>
    </xf>
    <xf numFmtId="4" fontId="47" fillId="3" borderId="28" xfId="0" applyNumberFormat="1" applyFont="1" applyFill="1" applyBorder="1" applyAlignment="1">
      <alignment horizontal="right" vertical="top"/>
    </xf>
    <xf numFmtId="3" fontId="20" fillId="3" borderId="75" xfId="0" applyNumberFormat="1" applyFont="1" applyFill="1" applyBorder="1" applyAlignment="1">
      <alignment horizontal="right" vertical="top" wrapText="1"/>
    </xf>
    <xf numFmtId="0" fontId="20" fillId="3" borderId="75" xfId="0" applyFont="1" applyFill="1" applyBorder="1" applyAlignment="1">
      <alignment horizontal="right" vertical="top" wrapText="1"/>
    </xf>
    <xf numFmtId="164" fontId="17" fillId="0" borderId="1" xfId="5" applyNumberFormat="1" applyFont="1" applyFill="1" applyBorder="1" applyAlignment="1">
      <alignment vertical="top" wrapText="1"/>
    </xf>
    <xf numFmtId="4" fontId="20" fillId="10" borderId="6" xfId="0" applyNumberFormat="1" applyFont="1" applyFill="1" applyBorder="1" applyAlignment="1">
      <alignment horizontal="right" vertical="top" wrapText="1"/>
    </xf>
    <xf numFmtId="164" fontId="20" fillId="3" borderId="17" xfId="0" applyNumberFormat="1" applyFont="1" applyFill="1" applyBorder="1" applyAlignment="1">
      <alignment horizontal="right" vertical="top" wrapText="1"/>
    </xf>
    <xf numFmtId="164" fontId="20" fillId="3" borderId="5" xfId="0" applyNumberFormat="1" applyFont="1" applyFill="1" applyBorder="1" applyAlignment="1">
      <alignment horizontal="right" vertical="top" wrapText="1"/>
    </xf>
    <xf numFmtId="164" fontId="18" fillId="3" borderId="45" xfId="0" applyNumberFormat="1" applyFont="1" applyFill="1" applyBorder="1" applyAlignment="1">
      <alignment horizontal="right" vertical="top" wrapText="1"/>
    </xf>
    <xf numFmtId="164" fontId="18" fillId="3" borderId="0" xfId="0" applyNumberFormat="1" applyFont="1" applyFill="1" applyAlignment="1">
      <alignment horizontal="right" vertical="top" wrapText="1"/>
    </xf>
    <xf numFmtId="164" fontId="18" fillId="3" borderId="9" xfId="0" applyNumberFormat="1" applyFont="1" applyFill="1" applyBorder="1" applyAlignment="1">
      <alignment horizontal="right" vertical="top" wrapText="1"/>
    </xf>
    <xf numFmtId="0" fontId="60" fillId="3" borderId="0" xfId="0" applyFont="1" applyFill="1" applyAlignment="1">
      <alignment vertical="center" wrapText="1"/>
    </xf>
    <xf numFmtId="164" fontId="20" fillId="3" borderId="48" xfId="0" applyNumberFormat="1" applyFont="1" applyFill="1" applyBorder="1" applyAlignment="1">
      <alignment horizontal="right" vertical="top" wrapText="1"/>
    </xf>
    <xf numFmtId="164" fontId="20" fillId="3" borderId="47" xfId="0" applyNumberFormat="1" applyFont="1" applyFill="1" applyBorder="1" applyAlignment="1">
      <alignment horizontal="right" vertical="top" wrapText="1"/>
    </xf>
    <xf numFmtId="164" fontId="20" fillId="3" borderId="14" xfId="0" applyNumberFormat="1" applyFont="1" applyFill="1" applyBorder="1" applyAlignment="1">
      <alignment horizontal="right" vertical="top" wrapText="1"/>
    </xf>
    <xf numFmtId="2" fontId="81" fillId="3" borderId="6" xfId="0" applyNumberFormat="1" applyFont="1" applyFill="1" applyBorder="1" applyAlignment="1">
      <alignment horizontal="right" vertical="top" wrapText="1"/>
    </xf>
    <xf numFmtId="0" fontId="18" fillId="3" borderId="41" xfId="0" applyFont="1" applyFill="1" applyBorder="1" applyAlignment="1">
      <alignment horizontal="right" vertical="top" wrapText="1"/>
    </xf>
    <xf numFmtId="0" fontId="22" fillId="3" borderId="6" xfId="0" applyFont="1" applyFill="1" applyBorder="1" applyAlignment="1">
      <alignment horizontal="right" vertical="top" wrapText="1"/>
    </xf>
    <xf numFmtId="0" fontId="22" fillId="3" borderId="0" xfId="0" applyFont="1" applyFill="1" applyAlignment="1">
      <alignment horizontal="right" vertical="top" wrapText="1"/>
    </xf>
    <xf numFmtId="4" fontId="18" fillId="3" borderId="36" xfId="0" applyNumberFormat="1" applyFont="1" applyFill="1" applyBorder="1" applyAlignment="1">
      <alignment vertical="top"/>
    </xf>
    <xf numFmtId="4" fontId="18" fillId="3" borderId="36" xfId="0" applyNumberFormat="1" applyFont="1" applyFill="1" applyBorder="1" applyAlignment="1">
      <alignment vertical="top" wrapText="1"/>
    </xf>
    <xf numFmtId="4" fontId="18" fillId="3" borderId="34" xfId="0" applyNumberFormat="1" applyFont="1" applyFill="1" applyBorder="1" applyAlignment="1">
      <alignment horizontal="right" vertical="top"/>
    </xf>
    <xf numFmtId="4" fontId="20" fillId="3" borderId="34" xfId="0" applyNumberFormat="1" applyFont="1" applyFill="1" applyBorder="1" applyAlignment="1">
      <alignment vertical="top"/>
    </xf>
    <xf numFmtId="4" fontId="21" fillId="3" borderId="34" xfId="0" applyNumberFormat="1" applyFont="1" applyFill="1" applyBorder="1" applyAlignment="1">
      <alignment vertical="top"/>
    </xf>
    <xf numFmtId="4" fontId="21" fillId="3" borderId="34" xfId="0" applyNumberFormat="1" applyFont="1" applyFill="1" applyBorder="1" applyAlignment="1">
      <alignment vertical="top" wrapText="1"/>
    </xf>
    <xf numFmtId="4" fontId="20" fillId="3" borderId="34" xfId="0" applyNumberFormat="1" applyFont="1" applyFill="1" applyBorder="1" applyAlignment="1">
      <alignment vertical="top" wrapText="1"/>
    </xf>
    <xf numFmtId="4" fontId="20" fillId="3" borderId="0" xfId="0" applyNumberFormat="1" applyFont="1" applyFill="1" applyAlignment="1">
      <alignment vertical="top"/>
    </xf>
    <xf numFmtId="0" fontId="20" fillId="3" borderId="0" xfId="0" applyFont="1" applyFill="1" applyAlignment="1">
      <alignment vertical="top"/>
    </xf>
    <xf numFmtId="0" fontId="21" fillId="3" borderId="0" xfId="0" applyFont="1" applyFill="1" applyAlignment="1">
      <alignment vertical="top"/>
    </xf>
    <xf numFmtId="0" fontId="20" fillId="3" borderId="0" xfId="0" applyFont="1" applyFill="1" applyAlignment="1">
      <alignment vertical="top" wrapText="1"/>
    </xf>
    <xf numFmtId="14" fontId="46" fillId="0" borderId="1" xfId="0" applyNumberFormat="1" applyFont="1" applyBorder="1" applyAlignment="1">
      <alignment horizontal="center" vertical="center" wrapText="1"/>
    </xf>
    <xf numFmtId="2" fontId="17" fillId="0" borderId="1" xfId="13" applyNumberFormat="1" applyFont="1" applyBorder="1" applyAlignment="1">
      <alignment vertical="top" wrapText="1"/>
    </xf>
    <xf numFmtId="0" fontId="57" fillId="0" borderId="0" xfId="0" applyFont="1" applyAlignment="1">
      <alignment horizontal="left" vertical="top" wrapText="1"/>
    </xf>
    <xf numFmtId="0" fontId="79" fillId="0" borderId="0" xfId="0" applyFont="1" applyAlignment="1">
      <alignment horizontal="left" vertical="top" wrapText="1"/>
    </xf>
    <xf numFmtId="2" fontId="60" fillId="3" borderId="0" xfId="0" applyNumberFormat="1" applyFont="1" applyFill="1" applyAlignment="1">
      <alignment horizontal="right" vertical="center"/>
    </xf>
    <xf numFmtId="164" fontId="20" fillId="3" borderId="75" xfId="0" applyNumberFormat="1" applyFont="1" applyFill="1" applyBorder="1" applyAlignment="1">
      <alignment horizontal="right" vertical="top" wrapText="1"/>
    </xf>
    <xf numFmtId="0" fontId="20" fillId="3" borderId="88" xfId="0" applyFont="1" applyFill="1" applyBorder="1" applyAlignment="1">
      <alignment vertical="top" wrapText="1"/>
    </xf>
    <xf numFmtId="0" fontId="20" fillId="3" borderId="32" xfId="0" applyFont="1" applyFill="1" applyBorder="1" applyAlignment="1">
      <alignment vertical="top" wrapText="1"/>
    </xf>
    <xf numFmtId="0" fontId="34" fillId="0" borderId="89" xfId="0" applyFont="1" applyBorder="1"/>
    <xf numFmtId="0" fontId="34" fillId="0" borderId="36" xfId="0" applyFont="1" applyBorder="1"/>
    <xf numFmtId="0" fontId="85" fillId="0" borderId="0" xfId="0" applyFont="1"/>
    <xf numFmtId="0" fontId="46" fillId="0" borderId="1" xfId="0" applyFont="1" applyBorder="1" applyAlignment="1">
      <alignment horizontal="center"/>
    </xf>
    <xf numFmtId="2" fontId="48" fillId="0" borderId="1" xfId="0" applyNumberFormat="1" applyFont="1" applyBorder="1"/>
    <xf numFmtId="0" fontId="28" fillId="0" borderId="0" xfId="0" applyFont="1" applyAlignment="1">
      <alignment horizontal="center"/>
    </xf>
    <xf numFmtId="2" fontId="17" fillId="0" borderId="1" xfId="0" applyNumberFormat="1" applyFont="1" applyBorder="1"/>
    <xf numFmtId="0" fontId="87" fillId="0" borderId="0" xfId="0" applyFont="1"/>
    <xf numFmtId="164" fontId="17" fillId="0" borderId="0" xfId="0" applyNumberFormat="1" applyFont="1"/>
    <xf numFmtId="0" fontId="88" fillId="0" borderId="1" xfId="0" applyFont="1" applyBorder="1"/>
    <xf numFmtId="0" fontId="89" fillId="0" borderId="1" xfId="0" applyFont="1" applyBorder="1"/>
    <xf numFmtId="4" fontId="17" fillId="0" borderId="1" xfId="0" applyNumberFormat="1" applyFont="1" applyBorder="1"/>
    <xf numFmtId="0" fontId="59" fillId="11" borderId="0" xfId="0" applyFont="1" applyFill="1" applyAlignment="1">
      <alignment horizontal="left" vertical="center" readingOrder="1"/>
    </xf>
    <xf numFmtId="0" fontId="59" fillId="11" borderId="0" xfId="0" applyFont="1" applyFill="1" applyAlignment="1">
      <alignment vertical="center" wrapText="1"/>
    </xf>
    <xf numFmtId="0" fontId="40" fillId="11" borderId="0" xfId="0" applyFont="1" applyFill="1"/>
    <xf numFmtId="2" fontId="18" fillId="3" borderId="28" xfId="0" applyNumberFormat="1" applyFont="1" applyFill="1" applyBorder="1" applyAlignment="1">
      <alignment horizontal="right" vertical="top" wrapText="1"/>
    </xf>
    <xf numFmtId="0" fontId="19" fillId="7" borderId="63" xfId="0" applyFont="1" applyFill="1" applyBorder="1" applyAlignment="1">
      <alignment horizontal="center" vertical="center" wrapText="1"/>
    </xf>
    <xf numFmtId="0" fontId="18" fillId="3" borderId="46" xfId="0" applyFont="1" applyFill="1" applyBorder="1" applyAlignment="1">
      <alignment vertical="top" wrapText="1"/>
    </xf>
    <xf numFmtId="0" fontId="81" fillId="3" borderId="80" xfId="0" applyFont="1" applyFill="1" applyBorder="1" applyAlignment="1">
      <alignment vertical="top" wrapText="1"/>
    </xf>
    <xf numFmtId="0" fontId="24" fillId="0" borderId="71" xfId="0" applyFont="1" applyBorder="1"/>
    <xf numFmtId="168" fontId="18" fillId="3" borderId="46" xfId="1" applyNumberFormat="1" applyFont="1" applyFill="1" applyBorder="1" applyAlignment="1">
      <alignment horizontal="right" vertical="top" wrapText="1"/>
    </xf>
    <xf numFmtId="168" fontId="20" fillId="3" borderId="93" xfId="1" applyNumberFormat="1" applyFont="1" applyFill="1" applyBorder="1" applyAlignment="1">
      <alignment horizontal="right" vertical="top" wrapText="1"/>
    </xf>
    <xf numFmtId="168" fontId="81" fillId="3" borderId="93" xfId="1" applyNumberFormat="1" applyFont="1" applyFill="1" applyBorder="1" applyAlignment="1">
      <alignment horizontal="right" vertical="top" wrapText="1"/>
    </xf>
    <xf numFmtId="0" fontId="34" fillId="0" borderId="66" xfId="12" applyFont="1" applyBorder="1"/>
    <xf numFmtId="0" fontId="24" fillId="0" borderId="63" xfId="0" applyFont="1" applyBorder="1"/>
    <xf numFmtId="2" fontId="18" fillId="3" borderId="91" xfId="0" applyNumberFormat="1" applyFont="1" applyFill="1" applyBorder="1" applyAlignment="1">
      <alignment horizontal="right" vertical="top" wrapText="1"/>
    </xf>
    <xf numFmtId="2" fontId="20" fillId="3" borderId="80" xfId="0" applyNumberFormat="1" applyFont="1" applyFill="1" applyBorder="1" applyAlignment="1">
      <alignment horizontal="right" vertical="top" wrapText="1"/>
    </xf>
    <xf numFmtId="2" fontId="22" fillId="3" borderId="80" xfId="0" applyNumberFormat="1" applyFont="1" applyFill="1" applyBorder="1" applyAlignment="1">
      <alignment horizontal="right" vertical="top" wrapText="1"/>
    </xf>
    <xf numFmtId="0" fontId="21" fillId="7" borderId="63" xfId="0" applyFont="1" applyFill="1" applyBorder="1" applyAlignment="1">
      <alignment vertical="center" wrapText="1"/>
    </xf>
    <xf numFmtId="0" fontId="18" fillId="3" borderId="96" xfId="0" applyFont="1" applyFill="1" applyBorder="1" applyAlignment="1">
      <alignment vertical="center" wrapText="1"/>
    </xf>
    <xf numFmtId="0" fontId="20" fillId="3" borderId="97" xfId="0" applyFont="1" applyFill="1" applyBorder="1" applyAlignment="1">
      <alignment horizontal="left" vertical="center" wrapText="1" indent="1"/>
    </xf>
    <xf numFmtId="0" fontId="48" fillId="3" borderId="96" xfId="0" applyFont="1" applyFill="1" applyBorder="1" applyAlignment="1">
      <alignment horizontal="left" vertical="center" wrapText="1" indent="1"/>
    </xf>
    <xf numFmtId="0" fontId="20" fillId="3" borderId="96" xfId="0" applyFont="1" applyFill="1" applyBorder="1" applyAlignment="1">
      <alignment horizontal="left" vertical="center" wrapText="1" indent="1"/>
    </xf>
    <xf numFmtId="0" fontId="22" fillId="3" borderId="97" xfId="0" applyFont="1" applyFill="1" applyBorder="1" applyAlignment="1">
      <alignment horizontal="left" vertical="center" wrapText="1" indent="2"/>
    </xf>
    <xf numFmtId="0" fontId="22" fillId="3" borderId="98" xfId="0" applyFont="1" applyFill="1" applyBorder="1" applyAlignment="1">
      <alignment horizontal="left" vertical="center" wrapText="1" indent="2"/>
    </xf>
    <xf numFmtId="0" fontId="20" fillId="3" borderId="63" xfId="0" applyFont="1" applyFill="1" applyBorder="1" applyAlignment="1">
      <alignment horizontal="left" vertical="center" wrapText="1" indent="1"/>
    </xf>
    <xf numFmtId="0" fontId="24" fillId="0" borderId="27" xfId="0" applyFont="1" applyBorder="1"/>
    <xf numFmtId="0" fontId="37" fillId="3" borderId="34" xfId="0" applyFont="1" applyFill="1" applyBorder="1" applyAlignment="1">
      <alignment horizontal="left" vertical="center" wrapText="1"/>
    </xf>
    <xf numFmtId="0" fontId="37" fillId="3" borderId="0" xfId="0" applyFont="1" applyFill="1" applyAlignment="1">
      <alignment horizontal="left" vertical="center" wrapText="1"/>
    </xf>
    <xf numFmtId="164" fontId="17" fillId="0" borderId="0" xfId="13" applyNumberFormat="1" applyFont="1"/>
    <xf numFmtId="49" fontId="28" fillId="0" borderId="1" xfId="22" applyNumberFormat="1" applyFont="1" applyBorder="1" applyAlignment="1">
      <alignment horizontal="center" vertical="top" wrapText="1"/>
    </xf>
    <xf numFmtId="0" fontId="17" fillId="0" borderId="1" xfId="13" applyFont="1" applyBorder="1" applyAlignment="1">
      <alignment horizontal="left" vertical="top" wrapText="1"/>
    </xf>
    <xf numFmtId="164" fontId="17" fillId="0" borderId="1" xfId="13" applyNumberFormat="1" applyFont="1" applyBorder="1" applyAlignment="1">
      <alignment vertical="top"/>
    </xf>
    <xf numFmtId="0" fontId="18" fillId="7" borderId="99" xfId="0" applyFont="1" applyFill="1" applyBorder="1" applyAlignment="1">
      <alignment horizontal="center" vertical="center" wrapText="1"/>
    </xf>
    <xf numFmtId="0" fontId="46" fillId="7" borderId="64" xfId="0" applyFont="1" applyFill="1" applyBorder="1" applyAlignment="1">
      <alignment horizontal="center" vertical="center" wrapText="1"/>
    </xf>
    <xf numFmtId="164" fontId="20" fillId="3" borderId="30" xfId="0" applyNumberFormat="1" applyFont="1" applyFill="1" applyBorder="1" applyAlignment="1">
      <alignment horizontal="right" vertical="top" wrapText="1"/>
    </xf>
    <xf numFmtId="164" fontId="20" fillId="3" borderId="102" xfId="0" applyNumberFormat="1" applyFont="1" applyFill="1" applyBorder="1" applyAlignment="1">
      <alignment horizontal="right" vertical="top" wrapText="1"/>
    </xf>
    <xf numFmtId="0" fontId="20" fillId="3" borderId="55" xfId="0" applyFont="1" applyFill="1" applyBorder="1" applyAlignment="1">
      <alignment horizontal="right" vertical="top" wrapText="1"/>
    </xf>
    <xf numFmtId="0" fontId="20" fillId="3" borderId="0" xfId="0" applyFont="1" applyFill="1" applyAlignment="1">
      <alignment horizontal="right" vertical="top" wrapText="1"/>
    </xf>
    <xf numFmtId="164" fontId="20" fillId="3" borderId="103" xfId="0" applyNumberFormat="1" applyFont="1" applyFill="1" applyBorder="1" applyAlignment="1">
      <alignment horizontal="right" vertical="top" wrapText="1"/>
    </xf>
    <xf numFmtId="0" fontId="48" fillId="0" borderId="1" xfId="0" applyFont="1" applyBorder="1" applyAlignment="1">
      <alignment horizontal="center"/>
    </xf>
    <xf numFmtId="0" fontId="48" fillId="0" borderId="0" xfId="0" applyFont="1" applyAlignment="1">
      <alignment horizontal="center"/>
    </xf>
    <xf numFmtId="0" fontId="48" fillId="0" borderId="1" xfId="0" applyFont="1" applyBorder="1" applyAlignment="1">
      <alignment horizontal="left"/>
    </xf>
    <xf numFmtId="4" fontId="46" fillId="0" borderId="0" xfId="28" applyNumberFormat="1" applyFont="1"/>
    <xf numFmtId="0" fontId="46" fillId="0" borderId="0" xfId="0" applyFont="1"/>
    <xf numFmtId="0" fontId="46" fillId="0" borderId="1" xfId="0" applyFont="1" applyBorder="1"/>
    <xf numFmtId="0" fontId="86" fillId="0" borderId="0" xfId="0" applyFont="1" applyAlignment="1">
      <alignment horizontal="center"/>
    </xf>
    <xf numFmtId="1" fontId="17" fillId="0" borderId="0" xfId="12" applyNumberFormat="1" applyFont="1"/>
    <xf numFmtId="1" fontId="87" fillId="0" borderId="0" xfId="12" applyNumberFormat="1" applyFont="1"/>
    <xf numFmtId="0" fontId="17" fillId="0" borderId="1" xfId="12" applyFont="1" applyBorder="1"/>
    <xf numFmtId="2" fontId="17" fillId="0" borderId="1" xfId="12" applyNumberFormat="1" applyFont="1" applyBorder="1"/>
    <xf numFmtId="0" fontId="17" fillId="0" borderId="1" xfId="12" applyFont="1" applyBorder="1" applyAlignment="1">
      <alignment wrapText="1"/>
    </xf>
    <xf numFmtId="0" fontId="28" fillId="0" borderId="1" xfId="0" applyFont="1" applyBorder="1"/>
    <xf numFmtId="4" fontId="28" fillId="0" borderId="1" xfId="0" applyNumberFormat="1" applyFont="1" applyBorder="1"/>
    <xf numFmtId="0" fontId="28" fillId="0" borderId="1" xfId="0" applyFont="1" applyBorder="1" applyAlignment="1">
      <alignment horizontal="center" vertical="top" wrapText="1"/>
    </xf>
    <xf numFmtId="0" fontId="17" fillId="0" borderId="1" xfId="0" applyFont="1" applyBorder="1" applyAlignment="1">
      <alignment horizontal="left" indent="1"/>
    </xf>
    <xf numFmtId="4" fontId="18" fillId="10" borderId="41" xfId="0" applyNumberFormat="1" applyFont="1" applyFill="1" applyBorder="1" applyAlignment="1">
      <alignment horizontal="right" vertical="top" wrapText="1"/>
    </xf>
    <xf numFmtId="4" fontId="18" fillId="10" borderId="6" xfId="0" applyNumberFormat="1" applyFont="1" applyFill="1" applyBorder="1" applyAlignment="1">
      <alignment horizontal="right" vertical="top" wrapText="1"/>
    </xf>
    <xf numFmtId="4" fontId="22" fillId="10" borderId="6" xfId="0" applyNumberFormat="1" applyFont="1" applyFill="1" applyBorder="1" applyAlignment="1">
      <alignment horizontal="right" vertical="top" wrapText="1"/>
    </xf>
    <xf numFmtId="0" fontId="47" fillId="0" borderId="0" xfId="0" applyFont="1" applyAlignment="1">
      <alignment wrapText="1"/>
    </xf>
    <xf numFmtId="0" fontId="42" fillId="0" borderId="0" xfId="0" applyFont="1" applyAlignment="1">
      <alignment horizontal="left" vertical="center" wrapText="1"/>
    </xf>
    <xf numFmtId="0" fontId="36" fillId="0" borderId="0" xfId="0" applyFont="1"/>
    <xf numFmtId="0" fontId="57" fillId="0" borderId="0" xfId="0" applyFont="1" applyAlignment="1">
      <alignment horizontal="left" vertical="top" wrapText="1"/>
    </xf>
    <xf numFmtId="0" fontId="24" fillId="0" borderId="0" xfId="0" applyFont="1"/>
    <xf numFmtId="164" fontId="28" fillId="0" borderId="1" xfId="3" applyNumberFormat="1" applyFont="1" applyBorder="1" applyAlignment="1">
      <alignment horizontal="center" vertical="top"/>
    </xf>
    <xf numFmtId="164" fontId="28" fillId="0" borderId="1" xfId="2" applyNumberFormat="1" applyFont="1" applyBorder="1" applyAlignment="1">
      <alignment horizontal="center" vertical="top"/>
    </xf>
    <xf numFmtId="164" fontId="28" fillId="0" borderId="1" xfId="3" applyNumberFormat="1" applyFont="1" applyBorder="1" applyAlignment="1">
      <alignment horizontal="center" vertical="center"/>
    </xf>
    <xf numFmtId="164" fontId="28" fillId="0" borderId="1" xfId="2" applyNumberFormat="1" applyFont="1" applyBorder="1" applyAlignment="1">
      <alignment horizontal="center" vertical="center"/>
    </xf>
    <xf numFmtId="0" fontId="28" fillId="0" borderId="0" xfId="0" applyFont="1" applyBorder="1" applyAlignment="1">
      <alignment horizontal="center"/>
    </xf>
    <xf numFmtId="168" fontId="17" fillId="0" borderId="0" xfId="1" applyNumberFormat="1" applyFont="1" applyBorder="1"/>
    <xf numFmtId="164" fontId="17" fillId="0" borderId="1" xfId="3" applyNumberFormat="1" applyFont="1" applyBorder="1" applyAlignment="1">
      <alignment horizontal="center" vertical="top"/>
    </xf>
    <xf numFmtId="164" fontId="17" fillId="0" borderId="1" xfId="2" applyNumberFormat="1" applyFont="1" applyBorder="1" applyAlignment="1">
      <alignment horizontal="center" vertical="top"/>
    </xf>
    <xf numFmtId="0" fontId="17" fillId="0" borderId="1" xfId="4" applyFont="1" applyBorder="1" applyAlignment="1">
      <alignment horizontal="center" vertical="center"/>
    </xf>
    <xf numFmtId="168" fontId="17" fillId="0" borderId="1" xfId="0" applyNumberFormat="1" applyFont="1" applyFill="1" applyBorder="1"/>
    <xf numFmtId="0" fontId="24" fillId="0" borderId="0" xfId="0" applyFont="1"/>
    <xf numFmtId="168" fontId="46" fillId="3" borderId="6" xfId="1" applyNumberFormat="1" applyFont="1" applyFill="1" applyBorder="1" applyAlignment="1">
      <alignment horizontal="right" vertical="top" wrapText="1"/>
    </xf>
    <xf numFmtId="168" fontId="48" fillId="3" borderId="6" xfId="1" applyNumberFormat="1" applyFont="1" applyFill="1" applyBorder="1" applyAlignment="1">
      <alignment horizontal="right" vertical="top" wrapText="1"/>
    </xf>
    <xf numFmtId="0" fontId="24" fillId="0" borderId="0" xfId="0" applyFont="1"/>
    <xf numFmtId="3" fontId="48" fillId="3" borderId="41" xfId="0" applyNumberFormat="1" applyFont="1" applyFill="1" applyBorder="1" applyAlignment="1">
      <alignment horizontal="right" vertical="top" wrapText="1"/>
    </xf>
    <xf numFmtId="0" fontId="48" fillId="3" borderId="6" xfId="0" applyFont="1" applyFill="1" applyBorder="1" applyAlignment="1">
      <alignment horizontal="right" vertical="top" wrapText="1"/>
    </xf>
    <xf numFmtId="0" fontId="92" fillId="0" borderId="0" xfId="18" applyFont="1" applyAlignment="1">
      <alignment wrapText="1"/>
    </xf>
    <xf numFmtId="164" fontId="17" fillId="0" borderId="1" xfId="0" applyNumberFormat="1" applyFont="1" applyBorder="1" applyAlignment="1">
      <alignment horizontal="right" vertical="top" wrapText="1"/>
    </xf>
    <xf numFmtId="0" fontId="18" fillId="5" borderId="34" xfId="0" applyFont="1" applyFill="1" applyBorder="1" applyAlignment="1">
      <alignment vertical="center" wrapText="1"/>
    </xf>
    <xf numFmtId="0" fontId="48" fillId="5" borderId="34" xfId="0" applyFont="1" applyFill="1" applyBorder="1" applyAlignment="1">
      <alignment horizontal="left" vertical="center" wrapText="1" indent="1"/>
    </xf>
    <xf numFmtId="0" fontId="47" fillId="5" borderId="34" xfId="0" applyFont="1" applyFill="1" applyBorder="1" applyAlignment="1">
      <alignment horizontal="left" vertical="center" wrapText="1" indent="1"/>
    </xf>
    <xf numFmtId="0" fontId="22" fillId="5" borderId="34" xfId="0" applyFont="1" applyFill="1" applyBorder="1" applyAlignment="1">
      <alignment horizontal="left" vertical="center" wrapText="1" indent="1"/>
    </xf>
    <xf numFmtId="168" fontId="17" fillId="0" borderId="1" xfId="0" applyNumberFormat="1" applyFont="1" applyBorder="1" applyAlignment="1">
      <alignment horizontal="center" vertical="top"/>
    </xf>
    <xf numFmtId="4" fontId="17" fillId="0" borderId="1" xfId="0" applyNumberFormat="1" applyFont="1" applyBorder="1" applyAlignment="1">
      <alignment horizontal="center" vertical="top"/>
    </xf>
    <xf numFmtId="4" fontId="17" fillId="0" borderId="1" xfId="0" applyNumberFormat="1" applyFont="1" applyBorder="1" applyAlignment="1">
      <alignment vertical="top"/>
    </xf>
    <xf numFmtId="2" fontId="17" fillId="0" borderId="1" xfId="24" applyNumberFormat="1" applyFont="1" applyBorder="1" applyAlignment="1" applyProtection="1">
      <alignment horizontal="right" vertical="top"/>
      <protection locked="0"/>
    </xf>
    <xf numFmtId="4" fontId="17" fillId="0" borderId="1" xfId="24" applyNumberFormat="1" applyFont="1" applyBorder="1" applyAlignment="1">
      <alignment horizontal="right" vertical="top"/>
    </xf>
    <xf numFmtId="164" fontId="91" fillId="3" borderId="6" xfId="0" applyNumberFormat="1" applyFont="1" applyFill="1" applyBorder="1" applyAlignment="1">
      <alignment horizontal="right" vertical="top" wrapText="1"/>
    </xf>
    <xf numFmtId="164" fontId="18" fillId="3" borderId="7" xfId="0" applyNumberFormat="1" applyFont="1" applyFill="1" applyBorder="1" applyAlignment="1">
      <alignment horizontal="right" vertical="top"/>
    </xf>
    <xf numFmtId="164" fontId="20" fillId="3" borderId="7" xfId="0" applyNumberFormat="1" applyFont="1" applyFill="1" applyBorder="1" applyAlignment="1">
      <alignment horizontal="right" vertical="top"/>
    </xf>
    <xf numFmtId="164" fontId="22" fillId="3" borderId="7" xfId="0" applyNumberFormat="1" applyFont="1" applyFill="1" applyBorder="1" applyAlignment="1">
      <alignment horizontal="right" vertical="top"/>
    </xf>
    <xf numFmtId="164" fontId="41" fillId="3" borderId="41" xfId="0" applyNumberFormat="1" applyFont="1" applyFill="1" applyBorder="1" applyAlignment="1">
      <alignment horizontal="right" vertical="top" wrapText="1"/>
    </xf>
    <xf numFmtId="164" fontId="41" fillId="3" borderId="50" xfId="0" applyNumberFormat="1" applyFont="1" applyFill="1" applyBorder="1" applyAlignment="1">
      <alignment horizontal="right" vertical="top"/>
    </xf>
    <xf numFmtId="164" fontId="37" fillId="3" borderId="6" xfId="0" applyNumberFormat="1" applyFont="1" applyFill="1" applyBorder="1" applyAlignment="1">
      <alignment horizontal="right" vertical="top" wrapText="1"/>
    </xf>
    <xf numFmtId="164" fontId="37" fillId="3" borderId="17" xfId="0" applyNumberFormat="1" applyFont="1" applyFill="1" applyBorder="1" applyAlignment="1">
      <alignment horizontal="right" vertical="top"/>
    </xf>
    <xf numFmtId="164" fontId="37" fillId="3" borderId="0" xfId="0" applyNumberFormat="1" applyFont="1" applyFill="1" applyAlignment="1">
      <alignment horizontal="right" vertical="top" wrapText="1"/>
    </xf>
    <xf numFmtId="164" fontId="37" fillId="3" borderId="45" xfId="0" applyNumberFormat="1" applyFont="1" applyFill="1" applyBorder="1" applyAlignment="1">
      <alignment horizontal="right" vertical="top"/>
    </xf>
    <xf numFmtId="4" fontId="48" fillId="3" borderId="34" xfId="0" applyNumberFormat="1" applyFont="1" applyFill="1" applyBorder="1" applyAlignment="1">
      <alignment vertical="top"/>
    </xf>
    <xf numFmtId="4" fontId="48" fillId="3" borderId="34" xfId="0" applyNumberFormat="1" applyFont="1" applyFill="1" applyBorder="1" applyAlignment="1">
      <alignment vertical="top" wrapText="1"/>
    </xf>
    <xf numFmtId="164" fontId="17" fillId="4" borderId="1" xfId="15" applyNumberFormat="1" applyFont="1" applyFill="1" applyBorder="1" applyAlignment="1">
      <alignment vertical="top" wrapText="1"/>
    </xf>
    <xf numFmtId="2" fontId="48" fillId="0" borderId="0" xfId="22" applyNumberFormat="1" applyFont="1"/>
    <xf numFmtId="4" fontId="18" fillId="3" borderId="41" xfId="0" applyNumberFormat="1" applyFont="1" applyFill="1" applyBorder="1" applyAlignment="1">
      <alignment horizontal="right" vertical="top" wrapText="1"/>
    </xf>
    <xf numFmtId="4" fontId="18" fillId="3" borderId="106" xfId="0" applyNumberFormat="1" applyFont="1" applyFill="1" applyBorder="1" applyAlignment="1">
      <alignment horizontal="right" vertical="top" wrapText="1"/>
    </xf>
    <xf numFmtId="4" fontId="20" fillId="3" borderId="6" xfId="0" applyNumberFormat="1" applyFont="1" applyFill="1" applyBorder="1" applyAlignment="1">
      <alignment horizontal="right" vertical="top"/>
    </xf>
    <xf numFmtId="4" fontId="20" fillId="3" borderId="6" xfId="0" applyNumberFormat="1" applyFont="1" applyFill="1" applyBorder="1" applyAlignment="1">
      <alignment horizontal="right" vertical="top" wrapText="1"/>
    </xf>
    <xf numFmtId="4" fontId="20" fillId="3" borderId="107" xfId="0" applyNumberFormat="1" applyFont="1" applyFill="1" applyBorder="1" applyAlignment="1">
      <alignment horizontal="right" vertical="top" wrapText="1"/>
    </xf>
    <xf numFmtId="0" fontId="20" fillId="3" borderId="107" xfId="0" applyFont="1" applyFill="1" applyBorder="1" applyAlignment="1">
      <alignment horizontal="right" vertical="top" wrapText="1"/>
    </xf>
    <xf numFmtId="0" fontId="20" fillId="3" borderId="6" xfId="0" applyFont="1" applyFill="1" applyBorder="1" applyAlignment="1">
      <alignment horizontal="right" vertical="top"/>
    </xf>
    <xf numFmtId="4" fontId="22" fillId="3" borderId="6" xfId="0" applyNumberFormat="1" applyFont="1" applyFill="1" applyBorder="1" applyAlignment="1">
      <alignment horizontal="right" vertical="top" wrapText="1"/>
    </xf>
    <xf numFmtId="0" fontId="18" fillId="3" borderId="6" xfId="0" applyFont="1" applyFill="1" applyBorder="1" applyAlignment="1">
      <alignment horizontal="right" vertical="top" wrapText="1"/>
    </xf>
    <xf numFmtId="4" fontId="18" fillId="3" borderId="6" xfId="0" applyNumberFormat="1" applyFont="1" applyFill="1" applyBorder="1" applyAlignment="1">
      <alignment horizontal="right" vertical="top" wrapText="1"/>
    </xf>
    <xf numFmtId="168" fontId="22" fillId="3" borderId="76" xfId="0" applyNumberFormat="1" applyFont="1" applyFill="1" applyBorder="1" applyAlignment="1">
      <alignment horizontal="right" vertical="top" wrapText="1"/>
    </xf>
    <xf numFmtId="168" fontId="20" fillId="3" borderId="75" xfId="0" applyNumberFormat="1" applyFont="1" applyFill="1" applyBorder="1" applyAlignment="1">
      <alignment horizontal="right" vertical="top" wrapText="1"/>
    </xf>
    <xf numFmtId="168" fontId="18" fillId="3" borderId="76" xfId="0" applyNumberFormat="1" applyFont="1" applyFill="1" applyBorder="1" applyAlignment="1">
      <alignment horizontal="right" vertical="top" wrapText="1"/>
    </xf>
    <xf numFmtId="168" fontId="18" fillId="3" borderId="75" xfId="0" applyNumberFormat="1" applyFont="1" applyFill="1" applyBorder="1" applyAlignment="1">
      <alignment horizontal="right" vertical="top" wrapText="1"/>
    </xf>
    <xf numFmtId="168" fontId="18" fillId="3" borderId="108" xfId="0" applyNumberFormat="1" applyFont="1" applyFill="1" applyBorder="1" applyAlignment="1">
      <alignment horizontal="right" vertical="top" wrapText="1"/>
    </xf>
    <xf numFmtId="4" fontId="48" fillId="0" borderId="1" xfId="0" applyNumberFormat="1" applyFont="1" applyBorder="1" applyAlignment="1">
      <alignment horizontal="center" vertical="top"/>
    </xf>
    <xf numFmtId="4" fontId="48" fillId="0" borderId="1" xfId="0" applyNumberFormat="1" applyFont="1" applyBorder="1" applyAlignment="1">
      <alignment vertical="top" wrapText="1"/>
    </xf>
    <xf numFmtId="0" fontId="18" fillId="3" borderId="41" xfId="0" applyFont="1" applyFill="1" applyBorder="1" applyAlignment="1">
      <alignment horizontal="right" vertical="top"/>
    </xf>
    <xf numFmtId="0" fontId="22" fillId="3" borderId="6" xfId="0" applyFont="1" applyFill="1" applyBorder="1" applyAlignment="1">
      <alignment horizontal="right" vertical="top"/>
    </xf>
    <xf numFmtId="4" fontId="18" fillId="3" borderId="6" xfId="0" applyNumberFormat="1" applyFont="1" applyFill="1" applyBorder="1" applyAlignment="1">
      <alignment horizontal="right" vertical="top"/>
    </xf>
    <xf numFmtId="4" fontId="22" fillId="3" borderId="6" xfId="0" applyNumberFormat="1" applyFont="1" applyFill="1" applyBorder="1" applyAlignment="1">
      <alignment horizontal="right" vertical="top"/>
    </xf>
    <xf numFmtId="0" fontId="18" fillId="3" borderId="6" xfId="0" applyFont="1" applyFill="1" applyBorder="1" applyAlignment="1">
      <alignment horizontal="right" vertical="top"/>
    </xf>
    <xf numFmtId="0" fontId="27" fillId="0" borderId="0" xfId="0" applyFont="1" applyFill="1" applyAlignment="1">
      <alignment wrapText="1"/>
    </xf>
    <xf numFmtId="0" fontId="21" fillId="0" borderId="0" xfId="0" applyFont="1" applyFill="1"/>
    <xf numFmtId="0" fontId="48" fillId="0" borderId="1" xfId="0" applyFont="1" applyFill="1" applyBorder="1" applyAlignment="1">
      <alignment horizontal="left" wrapText="1" indent="1"/>
    </xf>
    <xf numFmtId="0" fontId="48" fillId="0" borderId="1" xfId="0" applyFont="1" applyFill="1" applyBorder="1"/>
    <xf numFmtId="0" fontId="48" fillId="0" borderId="2" xfId="18" applyFont="1" applyFill="1" applyBorder="1" applyAlignment="1">
      <alignment vertical="top" wrapText="1"/>
    </xf>
    <xf numFmtId="4" fontId="34" fillId="0" borderId="0" xfId="4" applyNumberFormat="1" applyFont="1" applyFill="1"/>
    <xf numFmtId="0" fontId="17" fillId="0" borderId="1" xfId="15" applyFont="1" applyFill="1" applyBorder="1" applyAlignment="1">
      <alignment wrapText="1"/>
    </xf>
    <xf numFmtId="0" fontId="24" fillId="0" borderId="0" xfId="0" applyFont="1" applyFill="1"/>
    <xf numFmtId="0" fontId="17" fillId="0" borderId="1" xfId="0" applyFont="1" applyFill="1" applyBorder="1" applyAlignment="1">
      <alignment vertical="top" wrapText="1"/>
    </xf>
    <xf numFmtId="0" fontId="24" fillId="0" borderId="0" xfId="19" applyFont="1" applyFill="1"/>
    <xf numFmtId="0" fontId="34" fillId="0" borderId="0" xfId="12" applyFont="1" applyFill="1"/>
    <xf numFmtId="0" fontId="17" fillId="0" borderId="0" xfId="12" applyFont="1" applyFill="1"/>
    <xf numFmtId="0" fontId="34" fillId="0" borderId="0" xfId="0" applyFont="1" applyFill="1" applyAlignment="1">
      <alignment vertical="top"/>
    </xf>
    <xf numFmtId="0" fontId="26" fillId="0" borderId="0" xfId="0" applyFont="1" applyFill="1" applyAlignment="1">
      <alignment horizontal="left" vertical="center"/>
    </xf>
    <xf numFmtId="0" fontId="63" fillId="0" borderId="1" xfId="9" applyFont="1" applyFill="1" applyBorder="1" applyAlignment="1">
      <alignment horizontal="left" vertical="top" wrapText="1" indent="1"/>
    </xf>
    <xf numFmtId="0" fontId="41" fillId="0" borderId="57" xfId="25" applyFont="1" applyFill="1" applyBorder="1" applyAlignment="1">
      <alignment horizontal="left" wrapText="1"/>
    </xf>
    <xf numFmtId="0" fontId="24" fillId="0" borderId="0" xfId="25" applyFont="1" applyFill="1"/>
    <xf numFmtId="0" fontId="17" fillId="0" borderId="3" xfId="4" applyFont="1" applyFill="1" applyBorder="1"/>
    <xf numFmtId="0" fontId="34" fillId="0" borderId="0" xfId="0" applyFont="1" applyFill="1"/>
    <xf numFmtId="0" fontId="25" fillId="0" borderId="0" xfId="0" applyFont="1" applyAlignment="1">
      <alignment horizontal="left" vertical="top"/>
    </xf>
    <xf numFmtId="0" fontId="42" fillId="0" borderId="0" xfId="0" applyFont="1" applyAlignment="1">
      <alignment horizontal="left" vertical="center" wrapText="1"/>
    </xf>
    <xf numFmtId="0" fontId="27" fillId="0" borderId="0" xfId="0" applyFont="1" applyAlignment="1">
      <alignment horizontal="left" vertical="top"/>
    </xf>
    <xf numFmtId="0" fontId="36" fillId="0" borderId="0" xfId="0" applyFont="1"/>
    <xf numFmtId="0" fontId="27" fillId="0" borderId="0" xfId="0" applyFont="1" applyAlignment="1">
      <alignment vertical="top" wrapText="1"/>
    </xf>
    <xf numFmtId="0" fontId="27" fillId="0" borderId="0" xfId="0" applyFont="1" applyAlignment="1">
      <alignment horizontal="left" vertical="center"/>
    </xf>
    <xf numFmtId="0" fontId="41" fillId="6" borderId="30" xfId="0" applyFont="1" applyFill="1" applyBorder="1" applyAlignment="1">
      <alignment horizontal="center" vertical="center" wrapText="1"/>
    </xf>
    <xf numFmtId="0" fontId="41" fillId="6" borderId="28" xfId="0" applyFont="1" applyFill="1" applyBorder="1" applyAlignment="1">
      <alignment horizontal="center" vertical="center" wrapText="1"/>
    </xf>
    <xf numFmtId="0" fontId="28" fillId="0" borderId="1" xfId="0" applyFont="1" applyBorder="1" applyAlignment="1">
      <alignment horizontal="center"/>
    </xf>
    <xf numFmtId="0" fontId="18" fillId="6" borderId="13" xfId="0" applyFont="1" applyFill="1" applyBorder="1" applyAlignment="1">
      <alignment horizontal="center" vertical="center" wrapText="1"/>
    </xf>
    <xf numFmtId="0" fontId="31" fillId="5" borderId="0" xfId="12" applyFont="1" applyFill="1" applyAlignment="1">
      <alignment horizontal="center"/>
    </xf>
    <xf numFmtId="0" fontId="17" fillId="0" borderId="1" xfId="0" applyFont="1" applyBorder="1" applyAlignment="1">
      <alignment horizontal="center" vertical="top" wrapText="1"/>
    </xf>
    <xf numFmtId="0" fontId="18" fillId="7" borderId="13"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24" fillId="0" borderId="0" xfId="0" applyFont="1"/>
    <xf numFmtId="0" fontId="18" fillId="6" borderId="27" xfId="0" applyFont="1" applyFill="1" applyBorder="1" applyAlignment="1">
      <alignment horizontal="center" vertical="center" wrapText="1"/>
    </xf>
    <xf numFmtId="0" fontId="28" fillId="0" borderId="10" xfId="13" applyFont="1" applyBorder="1" applyAlignment="1">
      <alignment horizontal="center" wrapText="1"/>
    </xf>
    <xf numFmtId="0" fontId="28" fillId="0" borderId="10" xfId="13" applyFont="1" applyBorder="1" applyAlignment="1">
      <alignment horizontal="center"/>
    </xf>
    <xf numFmtId="0" fontId="18" fillId="7" borderId="9" xfId="0" applyFont="1" applyFill="1" applyBorder="1" applyAlignment="1">
      <alignment horizontal="center" vertical="center" wrapText="1"/>
    </xf>
    <xf numFmtId="0" fontId="18" fillId="7" borderId="55"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7" fillId="0" borderId="0" xfId="0" applyFont="1" applyAlignment="1">
      <alignment vertical="top"/>
    </xf>
    <xf numFmtId="0" fontId="17" fillId="0" borderId="0" xfId="0" applyFont="1" applyAlignment="1">
      <alignment vertical="top" wrapText="1"/>
    </xf>
    <xf numFmtId="0" fontId="69" fillId="0" borderId="0" xfId="0" applyFont="1" applyAlignment="1">
      <alignment vertical="top"/>
    </xf>
    <xf numFmtId="0" fontId="93" fillId="0" borderId="0" xfId="0" applyFont="1"/>
    <xf numFmtId="0" fontId="45" fillId="0" borderId="0" xfId="0" applyFont="1" applyAlignment="1">
      <alignment vertical="top"/>
    </xf>
    <xf numFmtId="0" fontId="17" fillId="0" borderId="0" xfId="2" applyFont="1"/>
    <xf numFmtId="164" fontId="94" fillId="0" borderId="1" xfId="3" applyNumberFormat="1" applyFont="1" applyBorder="1" applyAlignment="1">
      <alignment horizontal="center" vertical="top"/>
    </xf>
    <xf numFmtId="164" fontId="94" fillId="0" borderId="1" xfId="2" applyNumberFormat="1" applyFont="1" applyBorder="1" applyAlignment="1">
      <alignment horizontal="center" vertical="top"/>
    </xf>
    <xf numFmtId="0" fontId="95" fillId="0" borderId="0" xfId="2" applyFont="1"/>
    <xf numFmtId="164" fontId="17" fillId="0" borderId="1" xfId="2" applyNumberFormat="1" applyFont="1" applyBorder="1"/>
    <xf numFmtId="169" fontId="17" fillId="0" borderId="0" xfId="2" applyNumberFormat="1" applyFont="1"/>
    <xf numFmtId="164" fontId="17" fillId="0" borderId="0" xfId="2" applyNumberFormat="1" applyFont="1"/>
    <xf numFmtId="3" fontId="21" fillId="0" borderId="0" xfId="0" applyNumberFormat="1" applyFont="1"/>
    <xf numFmtId="0" fontId="21" fillId="0" borderId="90" xfId="0" applyFont="1" applyBorder="1"/>
    <xf numFmtId="0" fontId="40" fillId="0" borderId="0" xfId="4" applyFont="1" applyAlignment="1">
      <alignment horizontal="left" vertical="top" wrapText="1"/>
    </xf>
    <xf numFmtId="164" fontId="17" fillId="0" borderId="0" xfId="4" applyNumberFormat="1" applyFont="1"/>
    <xf numFmtId="172" fontId="17" fillId="0" borderId="0" xfId="4" applyNumberFormat="1" applyFont="1"/>
    <xf numFmtId="0" fontId="96" fillId="0" borderId="1" xfId="4" applyFont="1" applyBorder="1" applyAlignment="1">
      <alignment horizontal="center"/>
    </xf>
    <xf numFmtId="49" fontId="97" fillId="0" borderId="1" xfId="4" applyNumberFormat="1" applyFont="1" applyBorder="1" applyAlignment="1">
      <alignment horizontal="center" vertical="top"/>
    </xf>
    <xf numFmtId="0" fontId="96" fillId="0" borderId="0" xfId="4" applyFont="1"/>
    <xf numFmtId="0" fontId="17" fillId="0" borderId="1" xfId="0" applyFont="1" applyBorder="1" applyAlignment="1">
      <alignment wrapText="1"/>
    </xf>
    <xf numFmtId="164" fontId="17" fillId="0" borderId="1" xfId="5" applyNumberFormat="1" applyFont="1" applyFill="1" applyBorder="1" applyAlignment="1">
      <alignment horizontal="right" vertical="top" wrapText="1"/>
    </xf>
    <xf numFmtId="169" fontId="17" fillId="0" borderId="0" xfId="4" applyNumberFormat="1" applyFont="1"/>
    <xf numFmtId="0" fontId="34" fillId="0" borderId="0" xfId="25" applyFont="1"/>
    <xf numFmtId="164" fontId="41" fillId="3" borderId="50" xfId="0" applyNumberFormat="1" applyFont="1" applyFill="1" applyBorder="1" applyAlignment="1">
      <alignment horizontal="right" vertical="top" wrapText="1"/>
    </xf>
    <xf numFmtId="164" fontId="41" fillId="3" borderId="51" xfId="0" applyNumberFormat="1" applyFont="1" applyFill="1" applyBorder="1" applyAlignment="1">
      <alignment horizontal="right" vertical="top" wrapText="1"/>
    </xf>
    <xf numFmtId="164" fontId="41" fillId="3" borderId="41" xfId="0" applyNumberFormat="1" applyFont="1" applyFill="1" applyBorder="1" applyAlignment="1">
      <alignment horizontal="center" vertical="top" wrapText="1"/>
    </xf>
    <xf numFmtId="164" fontId="34" fillId="0" borderId="0" xfId="0" applyNumberFormat="1" applyFont="1"/>
    <xf numFmtId="164" fontId="41" fillId="3" borderId="17" xfId="0" applyNumberFormat="1" applyFont="1" applyFill="1" applyBorder="1" applyAlignment="1">
      <alignment horizontal="right" vertical="top" wrapText="1"/>
    </xf>
    <xf numFmtId="164" fontId="41" fillId="3" borderId="6" xfId="0" applyNumberFormat="1" applyFont="1" applyFill="1" applyBorder="1" applyAlignment="1">
      <alignment horizontal="right" vertical="top" wrapText="1"/>
    </xf>
    <xf numFmtId="164" fontId="41" fillId="3" borderId="5" xfId="0" applyNumberFormat="1" applyFont="1" applyFill="1" applyBorder="1" applyAlignment="1">
      <alignment horizontal="right" vertical="top" wrapText="1"/>
    </xf>
    <xf numFmtId="164" fontId="41" fillId="3" borderId="6" xfId="0" applyNumberFormat="1" applyFont="1" applyFill="1" applyBorder="1" applyAlignment="1">
      <alignment horizontal="center" vertical="top" wrapText="1"/>
    </xf>
    <xf numFmtId="164" fontId="37" fillId="3" borderId="17" xfId="0" applyNumberFormat="1" applyFont="1" applyFill="1" applyBorder="1" applyAlignment="1">
      <alignment horizontal="right" vertical="top" wrapText="1"/>
    </xf>
    <xf numFmtId="164" fontId="37" fillId="3" borderId="5" xfId="0" applyNumberFormat="1" applyFont="1" applyFill="1" applyBorder="1" applyAlignment="1">
      <alignment horizontal="right" vertical="top" wrapText="1"/>
    </xf>
    <xf numFmtId="164" fontId="37" fillId="3" borderId="6" xfId="0" applyNumberFormat="1" applyFont="1" applyFill="1" applyBorder="1" applyAlignment="1">
      <alignment horizontal="center" vertical="top" wrapText="1"/>
    </xf>
    <xf numFmtId="164" fontId="43" fillId="3" borderId="17" xfId="0" applyNumberFormat="1" applyFont="1" applyFill="1" applyBorder="1" applyAlignment="1">
      <alignment horizontal="right" vertical="top" wrapText="1"/>
    </xf>
    <xf numFmtId="164" fontId="43" fillId="3" borderId="6" xfId="0" applyNumberFormat="1" applyFont="1" applyFill="1" applyBorder="1" applyAlignment="1">
      <alignment horizontal="right" vertical="top" wrapText="1"/>
    </xf>
    <xf numFmtId="164" fontId="43" fillId="3" borderId="5" xfId="0" applyNumberFormat="1" applyFont="1" applyFill="1" applyBorder="1" applyAlignment="1">
      <alignment horizontal="right" vertical="top" wrapText="1"/>
    </xf>
    <xf numFmtId="164" fontId="43" fillId="3" borderId="6" xfId="0" applyNumberFormat="1" applyFont="1" applyFill="1" applyBorder="1" applyAlignment="1">
      <alignment horizontal="center" vertical="top" wrapText="1"/>
    </xf>
    <xf numFmtId="164" fontId="41" fillId="3" borderId="45" xfId="0" applyNumberFormat="1" applyFont="1" applyFill="1" applyBorder="1" applyAlignment="1">
      <alignment horizontal="right" vertical="top" wrapText="1"/>
    </xf>
    <xf numFmtId="164" fontId="41" fillId="3" borderId="0" xfId="0" applyNumberFormat="1" applyFont="1" applyFill="1" applyAlignment="1">
      <alignment horizontal="right" vertical="top" wrapText="1"/>
    </xf>
    <xf numFmtId="164" fontId="41" fillId="3" borderId="9" xfId="0" applyNumberFormat="1" applyFont="1" applyFill="1" applyBorder="1" applyAlignment="1">
      <alignment horizontal="right" vertical="top" wrapText="1"/>
    </xf>
    <xf numFmtId="164" fontId="41" fillId="3" borderId="0" xfId="0" applyNumberFormat="1" applyFont="1" applyFill="1" applyAlignment="1">
      <alignment horizontal="center" vertical="top" wrapText="1"/>
    </xf>
    <xf numFmtId="2" fontId="63" fillId="0" borderId="0" xfId="9" applyNumberFormat="1" applyFont="1"/>
    <xf numFmtId="0" fontId="63" fillId="0" borderId="0" xfId="9" applyFont="1"/>
    <xf numFmtId="4" fontId="63" fillId="0" borderId="1" xfId="0" applyNumberFormat="1" applyFont="1" applyBorder="1" applyAlignment="1">
      <alignment vertical="top"/>
    </xf>
    <xf numFmtId="2" fontId="63" fillId="0" borderId="1" xfId="0" applyNumberFormat="1" applyFont="1" applyBorder="1" applyAlignment="1">
      <alignment vertical="top"/>
    </xf>
    <xf numFmtId="0" fontId="32" fillId="0" borderId="0" xfId="0" applyFont="1" applyAlignment="1">
      <alignment vertical="center" wrapText="1"/>
    </xf>
    <xf numFmtId="168" fontId="32" fillId="0" borderId="0" xfId="0" applyNumberFormat="1" applyFont="1"/>
    <xf numFmtId="0" fontId="68" fillId="0" borderId="0" xfId="0" applyFont="1" applyAlignment="1">
      <alignment vertical="top" wrapText="1"/>
    </xf>
    <xf numFmtId="0" fontId="68" fillId="0" borderId="0" xfId="0" applyFont="1" applyAlignment="1">
      <alignment horizontal="left" vertical="top"/>
    </xf>
    <xf numFmtId="0" fontId="98" fillId="0" borderId="0" xfId="0" applyFont="1" applyAlignment="1">
      <alignment horizontal="left" vertical="center"/>
    </xf>
    <xf numFmtId="0" fontId="28" fillId="0" borderId="0" xfId="0" applyFont="1"/>
    <xf numFmtId="0" fontId="39" fillId="0" borderId="1" xfId="0" applyFont="1" applyBorder="1" applyAlignment="1">
      <alignment horizontal="center"/>
    </xf>
    <xf numFmtId="0" fontId="39" fillId="0" borderId="0" xfId="0" applyFont="1" applyAlignment="1">
      <alignment horizontal="center"/>
    </xf>
    <xf numFmtId="2" fontId="62" fillId="0" borderId="0" xfId="0" applyNumberFormat="1" applyFont="1" applyAlignment="1">
      <alignment horizontal="center"/>
    </xf>
    <xf numFmtId="2" fontId="63" fillId="0" borderId="0" xfId="0" applyNumberFormat="1" applyFont="1"/>
    <xf numFmtId="0" fontId="39" fillId="7" borderId="9" xfId="0" applyFont="1" applyFill="1" applyBorder="1" applyAlignment="1">
      <alignment horizontal="center" vertical="center" wrapText="1"/>
    </xf>
    <xf numFmtId="0" fontId="34" fillId="0" borderId="0" xfId="0" applyFont="1" applyAlignment="1">
      <alignment horizontal="left"/>
    </xf>
    <xf numFmtId="4" fontId="34" fillId="0" borderId="0" xfId="0" applyNumberFormat="1" applyFont="1"/>
    <xf numFmtId="0" fontId="21" fillId="0" borderId="0" xfId="0" applyFont="1" applyAlignment="1">
      <alignment horizontal="left"/>
    </xf>
    <xf numFmtId="0" fontId="99" fillId="0" borderId="0" xfId="0" applyFont="1" applyAlignment="1">
      <alignment horizontal="left"/>
    </xf>
    <xf numFmtId="0" fontId="99" fillId="0" borderId="0" xfId="0" applyFont="1"/>
    <xf numFmtId="0" fontId="100" fillId="0" borderId="0" xfId="0" applyFont="1"/>
    <xf numFmtId="0" fontId="68" fillId="0" borderId="0" xfId="12" applyFont="1" applyAlignment="1">
      <alignment horizontal="left" vertical="top"/>
    </xf>
    <xf numFmtId="0" fontId="40" fillId="0" borderId="0" xfId="12" applyFont="1" applyAlignment="1">
      <alignment horizontal="left" vertical="top"/>
    </xf>
    <xf numFmtId="0" fontId="45" fillId="5" borderId="0" xfId="12" applyFont="1" applyFill="1"/>
    <xf numFmtId="0" fontId="35" fillId="0" borderId="0" xfId="12" applyFont="1"/>
    <xf numFmtId="0" fontId="45" fillId="0" borderId="0" xfId="12" applyFont="1"/>
    <xf numFmtId="0" fontId="38" fillId="0" borderId="0" xfId="0" applyFont="1" applyAlignment="1">
      <alignment horizontal="left"/>
    </xf>
    <xf numFmtId="0" fontId="32" fillId="0" borderId="0" xfId="12" applyFont="1"/>
    <xf numFmtId="0" fontId="101" fillId="0" borderId="0" xfId="12" applyFont="1"/>
    <xf numFmtId="0" fontId="95" fillId="0" borderId="1" xfId="0" applyFont="1" applyBorder="1" applyAlignment="1">
      <alignment wrapText="1"/>
    </xf>
    <xf numFmtId="4" fontId="95" fillId="0" borderId="1" xfId="0" applyNumberFormat="1" applyFont="1" applyBorder="1" applyAlignment="1">
      <alignment horizontal="right" vertical="top"/>
    </xf>
    <xf numFmtId="0" fontId="101" fillId="0" borderId="0" xfId="0" applyFont="1"/>
    <xf numFmtId="4" fontId="95" fillId="0" borderId="1" xfId="0" applyNumberFormat="1" applyFont="1" applyBorder="1" applyAlignment="1">
      <alignment horizontal="right"/>
    </xf>
    <xf numFmtId="164" fontId="95" fillId="0" borderId="1" xfId="0" applyNumberFormat="1" applyFont="1" applyBorder="1" applyAlignment="1">
      <alignment horizontal="right" vertical="top"/>
    </xf>
    <xf numFmtId="164" fontId="95" fillId="0" borderId="1" xfId="0" applyNumberFormat="1" applyFont="1" applyBorder="1" applyAlignment="1">
      <alignment horizontal="right"/>
    </xf>
    <xf numFmtId="0" fontId="101" fillId="0" borderId="1" xfId="12" applyFont="1" applyBorder="1"/>
    <xf numFmtId="0" fontId="94" fillId="0" borderId="1" xfId="0" applyFont="1" applyBorder="1" applyAlignment="1">
      <alignment horizontal="center"/>
    </xf>
    <xf numFmtId="168" fontId="95" fillId="0" borderId="1" xfId="1" applyNumberFormat="1" applyFont="1" applyBorder="1" applyAlignment="1">
      <alignment wrapText="1"/>
    </xf>
    <xf numFmtId="0" fontId="102" fillId="0" borderId="0" xfId="12" applyFont="1"/>
    <xf numFmtId="0" fontId="57" fillId="0" borderId="0" xfId="0" applyFont="1" applyAlignment="1">
      <alignment horizontal="left" vertical="top"/>
    </xf>
    <xf numFmtId="0" fontId="103" fillId="0" borderId="0" xfId="0" applyFont="1" applyAlignment="1">
      <alignment horizontal="left" vertical="top"/>
    </xf>
    <xf numFmtId="0" fontId="34" fillId="0" borderId="1" xfId="19" applyFont="1" applyBorder="1" applyAlignment="1">
      <alignment horizontal="center" vertical="center"/>
    </xf>
    <xf numFmtId="0" fontId="34" fillId="0" borderId="0" xfId="19" applyFont="1" applyAlignment="1">
      <alignment horizontal="center" vertical="center"/>
    </xf>
    <xf numFmtId="0" fontId="39" fillId="0" borderId="0" xfId="19" applyFont="1"/>
    <xf numFmtId="0" fontId="34" fillId="0" borderId="0" xfId="19" applyFont="1"/>
    <xf numFmtId="0" fontId="104" fillId="0" borderId="0" xfId="0" applyFont="1"/>
    <xf numFmtId="0" fontId="90" fillId="7" borderId="12" xfId="0" applyFont="1" applyFill="1" applyBorder="1" applyAlignment="1">
      <alignment horizontal="center" vertical="center" wrapText="1"/>
    </xf>
    <xf numFmtId="0" fontId="90" fillId="7" borderId="47" xfId="0" applyFont="1" applyFill="1" applyBorder="1" applyAlignment="1">
      <alignment horizontal="center" vertical="center" wrapText="1"/>
    </xf>
    <xf numFmtId="0" fontId="90" fillId="7" borderId="5" xfId="0" applyFont="1" applyFill="1" applyBorder="1" applyAlignment="1">
      <alignment horizontal="center" vertical="center" wrapText="1"/>
    </xf>
    <xf numFmtId="0" fontId="90" fillId="7" borderId="6" xfId="0" applyFont="1" applyFill="1" applyBorder="1" applyAlignment="1">
      <alignment horizontal="center" vertical="center" wrapText="1"/>
    </xf>
    <xf numFmtId="0" fontId="90" fillId="7" borderId="17" xfId="0" applyFont="1" applyFill="1" applyBorder="1" applyAlignment="1">
      <alignment horizontal="center" vertical="center" wrapText="1"/>
    </xf>
    <xf numFmtId="0" fontId="104" fillId="0" borderId="0" xfId="0" applyFont="1" applyAlignment="1">
      <alignment vertical="center" wrapText="1"/>
    </xf>
    <xf numFmtId="0" fontId="21" fillId="0" borderId="0" xfId="0" applyFont="1" applyAlignment="1">
      <alignment vertical="center" wrapText="1"/>
    </xf>
    <xf numFmtId="0" fontId="40" fillId="0" borderId="0" xfId="13" applyFont="1" applyAlignment="1">
      <alignment horizontal="left" vertical="top"/>
    </xf>
    <xf numFmtId="0" fontId="48" fillId="0" borderId="1" xfId="0" applyFont="1" applyBorder="1" applyAlignment="1">
      <alignment vertical="top"/>
    </xf>
    <xf numFmtId="0" fontId="48" fillId="0" borderId="0" xfId="13" applyFont="1"/>
    <xf numFmtId="2" fontId="48" fillId="0" borderId="1" xfId="0" applyNumberFormat="1" applyFont="1" applyBorder="1" applyAlignment="1">
      <alignment vertical="top"/>
    </xf>
    <xf numFmtId="0" fontId="28" fillId="0" borderId="0" xfId="13" applyFont="1"/>
    <xf numFmtId="0" fontId="105" fillId="0" borderId="0" xfId="13" applyFont="1"/>
    <xf numFmtId="168" fontId="17" fillId="0" borderId="1" xfId="1" applyNumberFormat="1" applyFont="1" applyBorder="1" applyAlignment="1">
      <alignment vertical="top"/>
    </xf>
    <xf numFmtId="168" fontId="34" fillId="0" borderId="0" xfId="1" applyNumberFormat="1" applyFont="1"/>
    <xf numFmtId="168" fontId="41" fillId="3" borderId="50" xfId="0" applyNumberFormat="1" applyFont="1" applyFill="1" applyBorder="1" applyAlignment="1">
      <alignment horizontal="right" vertical="top"/>
    </xf>
    <xf numFmtId="168" fontId="43" fillId="3" borderId="17" xfId="0" applyNumberFormat="1" applyFont="1" applyFill="1" applyBorder="1" applyAlignment="1">
      <alignment horizontal="right" vertical="top"/>
    </xf>
    <xf numFmtId="168" fontId="37" fillId="3" borderId="17" xfId="0" applyNumberFormat="1" applyFont="1" applyFill="1" applyBorder="1" applyAlignment="1">
      <alignment horizontal="right" vertical="top"/>
    </xf>
    <xf numFmtId="0" fontId="56" fillId="0" borderId="0" xfId="20" applyFont="1" applyAlignment="1">
      <alignment vertical="top"/>
    </xf>
    <xf numFmtId="0" fontId="34" fillId="0" borderId="0" xfId="20" applyFont="1"/>
    <xf numFmtId="0" fontId="34" fillId="0" borderId="0" xfId="14" applyFont="1"/>
    <xf numFmtId="0" fontId="77" fillId="0" borderId="0" xfId="13" applyFont="1"/>
    <xf numFmtId="0" fontId="36" fillId="0" borderId="0" xfId="13" applyFont="1"/>
    <xf numFmtId="0" fontId="36" fillId="0" borderId="0" xfId="22" applyFont="1"/>
    <xf numFmtId="4" fontId="17" fillId="0" borderId="0" xfId="11" applyNumberFormat="1" applyFont="1"/>
    <xf numFmtId="0" fontId="17" fillId="0" borderId="0" xfId="22" applyFont="1"/>
    <xf numFmtId="4" fontId="34" fillId="0" borderId="0" xfId="11" applyNumberFormat="1" applyFont="1" applyAlignment="1">
      <alignment horizontal="right"/>
    </xf>
    <xf numFmtId="0" fontId="106" fillId="0" borderId="0" xfId="22" applyFont="1"/>
    <xf numFmtId="0" fontId="87" fillId="0" borderId="0" xfId="22" applyFont="1" applyAlignment="1">
      <alignment wrapText="1"/>
    </xf>
    <xf numFmtId="2" fontId="87" fillId="0" borderId="0" xfId="22" applyNumberFormat="1" applyFont="1" applyAlignment="1">
      <alignment vertical="top"/>
    </xf>
    <xf numFmtId="4" fontId="87" fillId="0" borderId="0" xfId="11" applyNumberFormat="1" applyFont="1"/>
    <xf numFmtId="0" fontId="87" fillId="0" borderId="0" xfId="22" applyFont="1"/>
    <xf numFmtId="4" fontId="24" fillId="0" borderId="0" xfId="4" applyNumberFormat="1" applyFont="1"/>
    <xf numFmtId="4" fontId="24" fillId="0" borderId="0" xfId="4" applyNumberFormat="1" applyFont="1" applyAlignment="1">
      <alignment wrapText="1"/>
    </xf>
    <xf numFmtId="0" fontId="34" fillId="4" borderId="0" xfId="0" applyFont="1" applyFill="1" applyAlignment="1">
      <alignment horizontal="center"/>
    </xf>
    <xf numFmtId="0" fontId="50" fillId="0" borderId="0" xfId="21" applyFont="1" applyAlignment="1">
      <alignment vertical="center"/>
    </xf>
    <xf numFmtId="4" fontId="17" fillId="0" borderId="1" xfId="22" applyNumberFormat="1" applyFont="1" applyBorder="1" applyAlignment="1">
      <alignment vertical="top"/>
    </xf>
    <xf numFmtId="0" fontId="18" fillId="5" borderId="6" xfId="0" applyFont="1" applyFill="1" applyBorder="1" applyAlignment="1">
      <alignment vertical="center" wrapText="1"/>
    </xf>
    <xf numFmtId="0" fontId="107" fillId="5" borderId="34" xfId="0" applyFont="1" applyFill="1" applyBorder="1" applyAlignment="1">
      <alignment horizontal="left" vertical="center" wrapText="1" indent="1"/>
    </xf>
    <xf numFmtId="4" fontId="81" fillId="10" borderId="6" xfId="0" applyNumberFormat="1" applyFont="1" applyFill="1" applyBorder="1" applyAlignment="1">
      <alignment horizontal="right" vertical="top" wrapText="1"/>
    </xf>
    <xf numFmtId="0" fontId="20" fillId="3" borderId="80" xfId="0" applyFont="1" applyFill="1" applyBorder="1" applyAlignment="1">
      <alignment horizontal="left" vertical="top" wrapText="1" indent="1"/>
    </xf>
    <xf numFmtId="164" fontId="20" fillId="3" borderId="109" xfId="0" applyNumberFormat="1" applyFont="1" applyFill="1" applyBorder="1" applyAlignment="1">
      <alignment horizontal="right" vertical="top"/>
    </xf>
    <xf numFmtId="164" fontId="20" fillId="3" borderId="32" xfId="0" applyNumberFormat="1" applyFont="1" applyFill="1" applyBorder="1" applyAlignment="1">
      <alignment horizontal="right" vertical="top"/>
    </xf>
    <xf numFmtId="164" fontId="20" fillId="3" borderId="32" xfId="0" applyNumberFormat="1" applyFont="1" applyFill="1" applyBorder="1" applyAlignment="1">
      <alignment horizontal="right" vertical="top" wrapText="1"/>
    </xf>
    <xf numFmtId="164" fontId="20" fillId="3" borderId="41" xfId="0" applyNumberFormat="1" applyFont="1" applyFill="1" applyBorder="1" applyAlignment="1">
      <alignment horizontal="right" vertical="center"/>
    </xf>
    <xf numFmtId="164" fontId="20" fillId="3" borderId="41" xfId="0" applyNumberFormat="1" applyFont="1" applyFill="1" applyBorder="1" applyAlignment="1">
      <alignment horizontal="right" vertical="center" wrapText="1"/>
    </xf>
    <xf numFmtId="164" fontId="20" fillId="3" borderId="106" xfId="0" applyNumberFormat="1" applyFont="1" applyFill="1" applyBorder="1" applyAlignment="1">
      <alignment horizontal="right" vertical="center" wrapText="1"/>
    </xf>
    <xf numFmtId="164" fontId="20" fillId="3" borderId="6" xfId="0" applyNumberFormat="1" applyFont="1" applyFill="1" applyBorder="1" applyAlignment="1">
      <alignment horizontal="right" vertical="center"/>
    </xf>
    <xf numFmtId="164" fontId="20" fillId="3" borderId="6" xfId="0" applyNumberFormat="1" applyFont="1" applyFill="1" applyBorder="1" applyAlignment="1">
      <alignment horizontal="right" vertical="center" wrapText="1"/>
    </xf>
    <xf numFmtId="164" fontId="20" fillId="3" borderId="107" xfId="0" applyNumberFormat="1" applyFont="1" applyFill="1" applyBorder="1" applyAlignment="1">
      <alignment horizontal="right" vertical="center" wrapText="1"/>
    </xf>
    <xf numFmtId="49" fontId="18" fillId="3" borderId="100" xfId="0" applyNumberFormat="1" applyFont="1" applyFill="1" applyBorder="1" applyAlignment="1">
      <alignment horizontal="right" vertical="top" wrapText="1"/>
    </xf>
    <xf numFmtId="49" fontId="20" fillId="3" borderId="101" xfId="0" applyNumberFormat="1" applyFont="1" applyFill="1" applyBorder="1" applyAlignment="1">
      <alignment horizontal="right" vertical="top" wrapText="1"/>
    </xf>
    <xf numFmtId="49" fontId="18" fillId="6" borderId="46" xfId="0" applyNumberFormat="1" applyFont="1" applyFill="1" applyBorder="1" applyAlignment="1">
      <alignment horizontal="center" vertical="center" wrapText="1"/>
    </xf>
    <xf numFmtId="168" fontId="18" fillId="3" borderId="100" xfId="0" applyNumberFormat="1" applyFont="1" applyFill="1" applyBorder="1" applyAlignment="1">
      <alignment horizontal="right" vertical="center" wrapText="1"/>
    </xf>
    <xf numFmtId="168" fontId="20" fillId="3" borderId="101" xfId="0" applyNumberFormat="1" applyFont="1" applyFill="1" applyBorder="1" applyAlignment="1">
      <alignment horizontal="right" vertical="center" wrapText="1"/>
    </xf>
    <xf numFmtId="0" fontId="20" fillId="3" borderId="52" xfId="0" applyFont="1" applyFill="1" applyBorder="1" applyAlignment="1">
      <alignment vertical="center" wrapText="1"/>
    </xf>
    <xf numFmtId="4" fontId="18" fillId="3" borderId="48" xfId="0" applyNumberFormat="1" applyFont="1" applyFill="1" applyBorder="1" applyAlignment="1">
      <alignment horizontal="right" vertical="top" wrapText="1"/>
    </xf>
    <xf numFmtId="4" fontId="18" fillId="3" borderId="14" xfId="0" applyNumberFormat="1" applyFont="1" applyFill="1" applyBorder="1" applyAlignment="1">
      <alignment horizontal="right" vertical="top" wrapText="1"/>
    </xf>
    <xf numFmtId="4" fontId="20" fillId="3" borderId="17" xfId="0" applyNumberFormat="1" applyFont="1" applyFill="1" applyBorder="1" applyAlignment="1">
      <alignment horizontal="right" vertical="top" wrapText="1"/>
    </xf>
    <xf numFmtId="4" fontId="18" fillId="3" borderId="50" xfId="0" applyNumberFormat="1" applyFont="1" applyFill="1" applyBorder="1" applyAlignment="1">
      <alignment horizontal="right" vertical="top" wrapText="1"/>
    </xf>
    <xf numFmtId="4" fontId="22" fillId="3" borderId="17" xfId="0" applyNumberFormat="1" applyFont="1" applyFill="1" applyBorder="1" applyAlignment="1">
      <alignment horizontal="right" vertical="top" wrapText="1"/>
    </xf>
    <xf numFmtId="4" fontId="22" fillId="3" borderId="50" xfId="0" applyNumberFormat="1" applyFont="1" applyFill="1" applyBorder="1" applyAlignment="1">
      <alignment horizontal="right" vertical="top" wrapText="1"/>
    </xf>
    <xf numFmtId="4" fontId="22" fillId="3" borderId="41" xfId="0" applyNumberFormat="1" applyFont="1" applyFill="1" applyBorder="1" applyAlignment="1">
      <alignment horizontal="right" vertical="top" wrapText="1"/>
    </xf>
    <xf numFmtId="4" fontId="23" fillId="3" borderId="17" xfId="0" applyNumberFormat="1" applyFont="1" applyFill="1" applyBorder="1" applyAlignment="1">
      <alignment horizontal="right" vertical="top" wrapText="1"/>
    </xf>
    <xf numFmtId="4" fontId="21" fillId="3" borderId="6" xfId="0" applyNumberFormat="1" applyFont="1" applyFill="1" applyBorder="1" applyAlignment="1">
      <alignment horizontal="right" vertical="top" wrapText="1"/>
    </xf>
    <xf numFmtId="4" fontId="18" fillId="3" borderId="17" xfId="0" applyNumberFormat="1" applyFont="1" applyFill="1" applyBorder="1" applyAlignment="1">
      <alignment horizontal="right" vertical="top" wrapText="1"/>
    </xf>
    <xf numFmtId="4" fontId="18" fillId="3" borderId="45" xfId="0" applyNumberFormat="1" applyFont="1" applyFill="1" applyBorder="1" applyAlignment="1">
      <alignment horizontal="right" vertical="top" wrapText="1"/>
    </xf>
    <xf numFmtId="4" fontId="18" fillId="3" borderId="0" xfId="0" applyNumberFormat="1" applyFont="1" applyFill="1" applyAlignment="1">
      <alignment horizontal="right" vertical="top" wrapText="1"/>
    </xf>
    <xf numFmtId="0" fontId="36" fillId="0" borderId="0" xfId="0" applyFont="1"/>
    <xf numFmtId="0" fontId="24" fillId="0" borderId="0" xfId="0" applyFont="1"/>
    <xf numFmtId="0" fontId="48" fillId="0" borderId="0" xfId="0" applyFont="1" applyAlignment="1">
      <alignment vertical="center"/>
    </xf>
    <xf numFmtId="2" fontId="18" fillId="3" borderId="7" xfId="0" applyNumberFormat="1" applyFont="1" applyFill="1" applyBorder="1" applyAlignment="1">
      <alignment horizontal="right" vertical="center"/>
    </xf>
    <xf numFmtId="2" fontId="18" fillId="3" borderId="7" xfId="0" applyNumberFormat="1" applyFont="1" applyFill="1" applyBorder="1" applyAlignment="1">
      <alignment horizontal="right" vertical="center" wrapText="1"/>
    </xf>
    <xf numFmtId="0" fontId="20" fillId="3" borderId="41" xfId="0" applyFont="1" applyFill="1" applyBorder="1" applyAlignment="1">
      <alignment horizontal="right" vertical="center"/>
    </xf>
    <xf numFmtId="0" fontId="22" fillId="3" borderId="6" xfId="0" applyFont="1" applyFill="1" applyBorder="1" applyAlignment="1">
      <alignment horizontal="right" vertical="center"/>
    </xf>
    <xf numFmtId="164" fontId="21" fillId="0" borderId="0" xfId="0" applyNumberFormat="1" applyFont="1"/>
    <xf numFmtId="0" fontId="25" fillId="0" borderId="0" xfId="0" applyFont="1" applyAlignment="1">
      <alignment horizontal="left" vertical="top"/>
    </xf>
    <xf numFmtId="0" fontId="24" fillId="0" borderId="0" xfId="0" applyFont="1" applyAlignment="1">
      <alignment horizontal="left" vertical="top"/>
    </xf>
    <xf numFmtId="0" fontId="27" fillId="0" borderId="0" xfId="0" applyFont="1" applyAlignment="1">
      <alignment horizontal="left" vertical="top" wrapText="1"/>
    </xf>
    <xf numFmtId="0" fontId="27" fillId="6" borderId="0" xfId="0" applyFont="1" applyFill="1" applyAlignment="1">
      <alignment horizontal="left" vertical="top"/>
    </xf>
    <xf numFmtId="0" fontId="28" fillId="0" borderId="2" xfId="2" applyFont="1" applyBorder="1" applyAlignment="1">
      <alignment horizontal="center"/>
    </xf>
    <xf numFmtId="0" fontId="28" fillId="0" borderId="3" xfId="2" applyFont="1" applyBorder="1" applyAlignment="1">
      <alignment horizontal="center"/>
    </xf>
    <xf numFmtId="0" fontId="17" fillId="0" borderId="10" xfId="2" applyFont="1" applyBorder="1" applyAlignment="1">
      <alignment horizontal="center"/>
    </xf>
    <xf numFmtId="0" fontId="17" fillId="0" borderId="11" xfId="2" applyFont="1" applyFill="1" applyBorder="1" applyAlignment="1">
      <alignment horizontal="center"/>
    </xf>
    <xf numFmtId="0" fontId="42" fillId="0" borderId="0" xfId="0" applyFont="1" applyAlignment="1">
      <alignment horizontal="left" vertical="center" wrapText="1"/>
    </xf>
    <xf numFmtId="49" fontId="28" fillId="0" borderId="2" xfId="3" applyNumberFormat="1" applyFont="1" applyBorder="1" applyAlignment="1">
      <alignment horizontal="center" vertical="center"/>
    </xf>
    <xf numFmtId="49" fontId="28" fillId="0" borderId="4" xfId="3" applyNumberFormat="1" applyFont="1" applyBorder="1" applyAlignment="1">
      <alignment horizontal="center" vertical="center"/>
    </xf>
    <xf numFmtId="0" fontId="73" fillId="8" borderId="0" xfId="0" applyFont="1" applyFill="1" applyAlignment="1">
      <alignment horizontal="right" vertical="center" wrapText="1"/>
    </xf>
    <xf numFmtId="0" fontId="73" fillId="8" borderId="6" xfId="0" applyFont="1" applyFill="1" applyBorder="1" applyAlignment="1">
      <alignment horizontal="right" vertical="center" wrapText="1"/>
    </xf>
    <xf numFmtId="0" fontId="46" fillId="8" borderId="45" xfId="0" applyFont="1" applyFill="1" applyBorder="1" applyAlignment="1">
      <alignment horizontal="center" vertical="center" wrapText="1"/>
    </xf>
    <xf numFmtId="0" fontId="46" fillId="8" borderId="0" xfId="0" applyFont="1" applyFill="1" applyAlignment="1">
      <alignment horizontal="center" vertical="center" wrapText="1"/>
    </xf>
    <xf numFmtId="0" fontId="46" fillId="8" borderId="9" xfId="0" applyFont="1" applyFill="1" applyBorder="1" applyAlignment="1">
      <alignment horizontal="center" vertical="center" wrapText="1"/>
    </xf>
    <xf numFmtId="0" fontId="46" fillId="8" borderId="53" xfId="0" applyFont="1" applyFill="1" applyBorder="1" applyAlignment="1">
      <alignment horizontal="center" vertical="center" wrapText="1"/>
    </xf>
    <xf numFmtId="0" fontId="46" fillId="8" borderId="22" xfId="0" applyFont="1" applyFill="1" applyBorder="1" applyAlignment="1">
      <alignment horizontal="center" vertical="center" wrapText="1"/>
    </xf>
    <xf numFmtId="0" fontId="27" fillId="0" borderId="0" xfId="0" applyFont="1" applyAlignment="1">
      <alignment horizontal="left" vertical="top"/>
    </xf>
    <xf numFmtId="0" fontId="46" fillId="8" borderId="0" xfId="0" applyFont="1" applyFill="1" applyBorder="1" applyAlignment="1">
      <alignment horizontal="center" vertical="center" wrapText="1"/>
    </xf>
    <xf numFmtId="0" fontId="27" fillId="6" borderId="0" xfId="4" applyFont="1" applyFill="1" applyAlignment="1">
      <alignment horizontal="left"/>
    </xf>
    <xf numFmtId="0" fontId="17" fillId="0" borderId="10" xfId="4" applyFont="1" applyBorder="1" applyAlignment="1">
      <alignment horizontal="center"/>
    </xf>
    <xf numFmtId="0" fontId="17" fillId="0" borderId="11" xfId="4" applyFont="1" applyBorder="1" applyAlignment="1">
      <alignment horizontal="center"/>
    </xf>
    <xf numFmtId="0" fontId="27" fillId="0" borderId="0" xfId="0" applyFont="1" applyAlignment="1">
      <alignment vertical="center"/>
    </xf>
    <xf numFmtId="0" fontId="36" fillId="0" borderId="0" xfId="0" applyFont="1"/>
    <xf numFmtId="0" fontId="28" fillId="0" borderId="2" xfId="4" applyFont="1" applyBorder="1" applyAlignment="1">
      <alignment horizontal="center"/>
    </xf>
    <xf numFmtId="0" fontId="28" fillId="0" borderId="3" xfId="4" applyFont="1" applyBorder="1" applyAlignment="1">
      <alignment horizontal="center"/>
    </xf>
    <xf numFmtId="0" fontId="28" fillId="0" borderId="2" xfId="4" applyFont="1" applyBorder="1" applyAlignment="1">
      <alignment horizontal="center" vertical="center"/>
    </xf>
    <xf numFmtId="0" fontId="28" fillId="0" borderId="4" xfId="4" applyFont="1" applyBorder="1" applyAlignment="1">
      <alignment horizontal="center" vertical="center"/>
    </xf>
    <xf numFmtId="0" fontId="41" fillId="0" borderId="58" xfId="25" applyFont="1" applyBorder="1" applyAlignment="1">
      <alignment horizontal="center" vertical="center"/>
    </xf>
    <xf numFmtId="0" fontId="41" fillId="0" borderId="59" xfId="25" applyFont="1" applyBorder="1" applyAlignment="1">
      <alignment horizontal="center" vertical="center"/>
    </xf>
    <xf numFmtId="0" fontId="41" fillId="0" borderId="60" xfId="25" applyFont="1" applyBorder="1" applyAlignment="1">
      <alignment horizontal="center" vertical="center"/>
    </xf>
    <xf numFmtId="0" fontId="27" fillId="0" borderId="0" xfId="0" applyFont="1" applyAlignment="1">
      <alignment vertical="top" wrapText="1"/>
    </xf>
    <xf numFmtId="0" fontId="41" fillId="0" borderId="104" xfId="25" applyFont="1" applyBorder="1" applyAlignment="1">
      <alignment horizontal="center" vertical="center"/>
    </xf>
    <xf numFmtId="0" fontId="74" fillId="6" borderId="0" xfId="0" applyFont="1" applyFill="1" applyAlignment="1">
      <alignment horizontal="center" vertical="center" wrapText="1"/>
    </xf>
    <xf numFmtId="0" fontId="27" fillId="0" borderId="0" xfId="0" applyFont="1" applyAlignment="1">
      <alignment horizontal="left"/>
    </xf>
    <xf numFmtId="0" fontId="18" fillId="6" borderId="55"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63" xfId="0" applyFont="1" applyFill="1" applyBorder="1" applyAlignment="1">
      <alignment horizontal="center" vertical="center" wrapText="1"/>
    </xf>
    <xf numFmtId="0" fontId="18" fillId="6" borderId="0" xfId="0" applyFont="1" applyFill="1" applyBorder="1" applyAlignment="1">
      <alignment horizontal="center" vertical="center" wrapText="1"/>
    </xf>
    <xf numFmtId="0" fontId="27" fillId="0" borderId="0" xfId="0" applyFont="1" applyAlignment="1">
      <alignment horizontal="left" vertical="center"/>
    </xf>
    <xf numFmtId="0" fontId="41" fillId="6" borderId="0" xfId="0" applyFont="1" applyFill="1" applyAlignment="1">
      <alignment horizontal="center" vertical="center"/>
    </xf>
    <xf numFmtId="0" fontId="41" fillId="6" borderId="0" xfId="0" applyFont="1" applyFill="1" applyAlignment="1">
      <alignment horizontal="center" vertical="center" wrapText="1"/>
    </xf>
    <xf numFmtId="0" fontId="41" fillId="6" borderId="27" xfId="0" applyFont="1" applyFill="1" applyBorder="1" applyAlignment="1">
      <alignment horizontal="center" vertical="center" wrapText="1"/>
    </xf>
    <xf numFmtId="0" fontId="41" fillId="6" borderId="29" xfId="0" applyFont="1" applyFill="1" applyBorder="1" applyAlignment="1">
      <alignment horizontal="center" vertical="center" wrapText="1"/>
    </xf>
    <xf numFmtId="0" fontId="41" fillId="6" borderId="64" xfId="0" applyFont="1" applyFill="1" applyBorder="1" applyAlignment="1">
      <alignment horizontal="center" vertical="center" wrapText="1"/>
    </xf>
    <xf numFmtId="0" fontId="41" fillId="6" borderId="30" xfId="0" applyFont="1" applyFill="1" applyBorder="1" applyAlignment="1">
      <alignment horizontal="center" vertical="center" wrapText="1"/>
    </xf>
    <xf numFmtId="0" fontId="41" fillId="6" borderId="28" xfId="0" applyFont="1" applyFill="1" applyBorder="1" applyAlignment="1">
      <alignment horizontal="center" vertical="center" wrapText="1"/>
    </xf>
    <xf numFmtId="0" fontId="41" fillId="6" borderId="31" xfId="0" applyFont="1" applyFill="1" applyBorder="1" applyAlignment="1">
      <alignment horizontal="center" vertical="center" wrapText="1"/>
    </xf>
    <xf numFmtId="0" fontId="39" fillId="0" borderId="1" xfId="9" applyFont="1" applyBorder="1" applyAlignment="1">
      <alignment horizontal="left" vertic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4" xfId="0" applyFont="1" applyBorder="1" applyAlignment="1">
      <alignment horizontal="center"/>
    </xf>
    <xf numFmtId="0" fontId="59" fillId="0" borderId="0" xfId="0" applyFont="1" applyAlignment="1">
      <alignment horizontal="left" vertical="top" wrapText="1"/>
    </xf>
    <xf numFmtId="0" fontId="28" fillId="0" borderId="1" xfId="0" applyFont="1" applyBorder="1" applyAlignment="1">
      <alignment horizontal="center"/>
    </xf>
    <xf numFmtId="0" fontId="34" fillId="0" borderId="1" xfId="0" applyFont="1" applyBorder="1" applyAlignment="1">
      <alignment horizontal="center"/>
    </xf>
    <xf numFmtId="0" fontId="59" fillId="11" borderId="0" xfId="0" applyFont="1" applyFill="1"/>
    <xf numFmtId="0" fontId="40" fillId="11" borderId="0" xfId="0" applyFont="1" applyFill="1"/>
    <xf numFmtId="0" fontId="41" fillId="6" borderId="23" xfId="0" applyFont="1" applyFill="1" applyBorder="1" applyAlignment="1">
      <alignment horizontal="center" vertical="center" wrapText="1"/>
    </xf>
    <xf numFmtId="0" fontId="41" fillId="6" borderId="65" xfId="0" applyFont="1" applyFill="1" applyBorder="1" applyAlignment="1">
      <alignment horizontal="center" vertical="center" wrapText="1"/>
    </xf>
    <xf numFmtId="0" fontId="17" fillId="0" borderId="10" xfId="0" applyFont="1" applyBorder="1" applyAlignment="1">
      <alignment horizontal="center" vertical="top"/>
    </xf>
    <xf numFmtId="0" fontId="17" fillId="0" borderId="11" xfId="0" applyFont="1" applyFill="1" applyBorder="1" applyAlignment="1">
      <alignment horizontal="center" vertical="top"/>
    </xf>
    <xf numFmtId="0" fontId="28" fillId="0" borderId="2" xfId="8" applyFont="1" applyBorder="1" applyAlignment="1">
      <alignment horizontal="center" wrapText="1"/>
    </xf>
    <xf numFmtId="0" fontId="28" fillId="0" borderId="3" xfId="8" applyFont="1" applyBorder="1" applyAlignment="1">
      <alignment horizontal="center" wrapText="1"/>
    </xf>
    <xf numFmtId="0" fontId="59" fillId="6" borderId="0" xfId="0" applyFont="1" applyFill="1" applyAlignment="1">
      <alignment horizontal="left" vertical="top"/>
    </xf>
    <xf numFmtId="0" fontId="28" fillId="0" borderId="4" xfId="8" applyFont="1" applyBorder="1" applyAlignment="1">
      <alignment horizontal="center" wrapText="1"/>
    </xf>
    <xf numFmtId="0" fontId="17" fillId="0" borderId="10" xfId="0" applyFont="1" applyBorder="1" applyAlignment="1">
      <alignment horizontal="center"/>
    </xf>
    <xf numFmtId="0" fontId="17" fillId="0" borderId="11" xfId="0" applyFont="1" applyBorder="1" applyAlignment="1">
      <alignment horizontal="center"/>
    </xf>
    <xf numFmtId="0" fontId="18" fillId="6" borderId="44"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23" xfId="0" applyFont="1" applyFill="1" applyBorder="1" applyAlignment="1">
      <alignment horizontal="center" vertical="center" wrapText="1"/>
    </xf>
    <xf numFmtId="0" fontId="18" fillId="6" borderId="65" xfId="0" applyFont="1" applyFill="1" applyBorder="1" applyAlignment="1">
      <alignment horizontal="center" vertical="center" wrapText="1"/>
    </xf>
    <xf numFmtId="0" fontId="27" fillId="6" borderId="0" xfId="0" applyFont="1" applyFill="1" applyAlignment="1">
      <alignment horizontal="left" vertical="center"/>
    </xf>
    <xf numFmtId="0" fontId="43" fillId="0" borderId="0" xfId="0" applyFont="1" applyAlignment="1">
      <alignment horizontal="left" vertical="center" wrapText="1"/>
    </xf>
    <xf numFmtId="0" fontId="24" fillId="0" borderId="0" xfId="0" applyFont="1" applyAlignment="1">
      <alignment vertical="top"/>
    </xf>
    <xf numFmtId="0" fontId="18" fillId="7" borderId="79" xfId="0" applyFont="1" applyFill="1" applyBorder="1" applyAlignment="1">
      <alignment horizontal="center" vertical="center" wrapText="1"/>
    </xf>
    <xf numFmtId="0" fontId="18" fillId="7" borderId="78" xfId="0" applyFont="1" applyFill="1" applyBorder="1" applyAlignment="1">
      <alignment horizontal="center" vertical="center" wrapText="1"/>
    </xf>
    <xf numFmtId="0" fontId="18" fillId="7" borderId="77" xfId="0" applyFont="1" applyFill="1" applyBorder="1" applyAlignment="1">
      <alignment horizontal="center" vertical="center" wrapText="1"/>
    </xf>
    <xf numFmtId="0" fontId="18" fillId="7" borderId="92" xfId="0" applyFont="1" applyFill="1" applyBorder="1" applyAlignment="1">
      <alignment horizontal="center" vertical="center" wrapText="1"/>
    </xf>
    <xf numFmtId="0" fontId="18" fillId="7" borderId="44" xfId="0" applyFont="1" applyFill="1" applyBorder="1" applyAlignment="1">
      <alignment horizontal="center" vertical="center" wrapText="1"/>
    </xf>
    <xf numFmtId="0" fontId="46" fillId="7" borderId="26" xfId="0" applyFont="1" applyFill="1" applyBorder="1" applyAlignment="1">
      <alignment horizontal="center" vertical="center" wrapText="1"/>
    </xf>
    <xf numFmtId="0" fontId="18" fillId="7" borderId="105" xfId="0" applyFont="1" applyFill="1" applyBorder="1" applyAlignment="1">
      <alignment horizontal="center" vertical="center" wrapText="1"/>
    </xf>
    <xf numFmtId="0" fontId="28" fillId="0" borderId="2" xfId="12" applyFont="1" applyBorder="1" applyAlignment="1">
      <alignment horizontal="center" vertical="center"/>
    </xf>
    <xf numFmtId="0" fontId="28" fillId="0" borderId="3" xfId="12" applyFont="1" applyBorder="1" applyAlignment="1">
      <alignment horizontal="center" vertical="center"/>
    </xf>
    <xf numFmtId="0" fontId="17" fillId="0" borderId="1" xfId="12" applyFont="1" applyBorder="1" applyAlignment="1">
      <alignment horizontal="center"/>
    </xf>
    <xf numFmtId="0" fontId="27" fillId="0" borderId="0" xfId="12" applyFont="1" applyAlignment="1">
      <alignment horizontal="left" vertical="top" wrapText="1"/>
    </xf>
    <xf numFmtId="0" fontId="59" fillId="6" borderId="0" xfId="0" applyFont="1" applyFill="1" applyAlignment="1">
      <alignment horizontal="left" vertical="top" readingOrder="1"/>
    </xf>
    <xf numFmtId="0" fontId="31" fillId="5" borderId="0" xfId="12" applyFont="1" applyFill="1" applyAlignment="1">
      <alignment horizontal="center"/>
    </xf>
    <xf numFmtId="0" fontId="32" fillId="0" borderId="0" xfId="0" applyFont="1" applyAlignment="1">
      <alignment horizontal="center"/>
    </xf>
    <xf numFmtId="0" fontId="28" fillId="0" borderId="4" xfId="12" applyFont="1" applyBorder="1" applyAlignment="1">
      <alignment horizontal="center" vertical="center"/>
    </xf>
    <xf numFmtId="0" fontId="27" fillId="6" borderId="0" xfId="0" applyFont="1" applyFill="1" applyAlignment="1">
      <alignment horizontal="left" vertical="top" readingOrder="1"/>
    </xf>
    <xf numFmtId="0" fontId="76" fillId="0" borderId="1" xfId="0" applyFont="1" applyBorder="1" applyAlignment="1">
      <alignment horizontal="center"/>
    </xf>
    <xf numFmtId="0" fontId="83" fillId="0" borderId="1" xfId="0" applyFont="1" applyBorder="1" applyAlignment="1">
      <alignment horizontal="center"/>
    </xf>
    <xf numFmtId="0" fontId="83" fillId="0" borderId="2" xfId="0" applyFont="1" applyBorder="1" applyAlignment="1">
      <alignment horizontal="center"/>
    </xf>
    <xf numFmtId="0" fontId="83" fillId="0" borderId="4" xfId="0" applyFont="1" applyBorder="1" applyAlignment="1">
      <alignment horizontal="center"/>
    </xf>
    <xf numFmtId="0" fontId="27" fillId="5" borderId="0" xfId="0" applyFont="1" applyFill="1" applyAlignment="1">
      <alignment horizontal="center"/>
    </xf>
    <xf numFmtId="0" fontId="27" fillId="0" borderId="0" xfId="0" applyFont="1" applyAlignment="1">
      <alignment horizontal="center"/>
    </xf>
    <xf numFmtId="0" fontId="75" fillId="0" borderId="3" xfId="0" applyFont="1" applyBorder="1" applyAlignment="1">
      <alignment horizontal="center"/>
    </xf>
    <xf numFmtId="0" fontId="75" fillId="0" borderId="4" xfId="0" applyFont="1" applyBorder="1" applyAlignment="1">
      <alignment horizontal="center"/>
    </xf>
    <xf numFmtId="0" fontId="17" fillId="0" borderId="10" xfId="0" applyFont="1" applyBorder="1"/>
    <xf numFmtId="0" fontId="0" fillId="0" borderId="11" xfId="0" applyBorder="1"/>
    <xf numFmtId="0" fontId="17" fillId="0" borderId="10" xfId="0" applyFont="1" applyBorder="1" applyAlignment="1">
      <alignment horizontal="center" vertical="top" wrapText="1"/>
    </xf>
    <xf numFmtId="0" fontId="17" fillId="0" borderId="42" xfId="0" applyFont="1" applyBorder="1" applyAlignment="1">
      <alignment horizontal="center" vertical="top" wrapText="1"/>
    </xf>
    <xf numFmtId="0" fontId="53" fillId="6" borderId="0" xfId="0" applyFont="1" applyFill="1" applyAlignment="1">
      <alignment horizontal="left" vertical="top"/>
    </xf>
    <xf numFmtId="0" fontId="57" fillId="0" borderId="0" xfId="0" applyFont="1" applyAlignment="1">
      <alignment horizontal="left"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center"/>
    </xf>
    <xf numFmtId="0" fontId="17" fillId="0" borderId="2" xfId="0" applyFont="1" applyBorder="1" applyAlignment="1">
      <alignment horizontal="center"/>
    </xf>
    <xf numFmtId="0" fontId="17" fillId="0" borderId="4" xfId="0" applyFont="1" applyBorder="1" applyAlignment="1">
      <alignment horizont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36" fillId="0" borderId="0" xfId="19" applyFont="1" applyAlignment="1">
      <alignment horizontal="left" wrapText="1"/>
    </xf>
    <xf numFmtId="0" fontId="59" fillId="0" borderId="0" xfId="19" applyFont="1" applyAlignment="1">
      <alignment horizontal="left" wrapText="1"/>
    </xf>
    <xf numFmtId="0" fontId="53" fillId="6" borderId="0" xfId="4" applyFont="1" applyFill="1" applyAlignment="1">
      <alignment horizontal="left" wrapText="1"/>
    </xf>
    <xf numFmtId="0" fontId="18" fillId="7" borderId="16"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18" fillId="7" borderId="64" xfId="0" applyFont="1" applyFill="1" applyBorder="1" applyAlignment="1">
      <alignment horizontal="center" vertical="center" wrapText="1"/>
    </xf>
    <xf numFmtId="0" fontId="18" fillId="7" borderId="68" xfId="0" applyFont="1" applyFill="1" applyBorder="1" applyAlignment="1">
      <alignment horizontal="center" vertical="center" wrapText="1"/>
    </xf>
    <xf numFmtId="0" fontId="18" fillId="7" borderId="95" xfId="0" applyFont="1" applyFill="1" applyBorder="1" applyAlignment="1">
      <alignment horizontal="center" vertical="center" wrapText="1"/>
    </xf>
    <xf numFmtId="0" fontId="18" fillId="7" borderId="94"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29"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90" fillId="7" borderId="30" xfId="0" applyFont="1" applyFill="1" applyBorder="1" applyAlignment="1">
      <alignment horizontal="center" vertical="center" wrapText="1"/>
    </xf>
    <xf numFmtId="0" fontId="90" fillId="7" borderId="31" xfId="0" applyFont="1" applyFill="1" applyBorder="1" applyAlignment="1">
      <alignment horizontal="center" vertical="center" wrapText="1"/>
    </xf>
    <xf numFmtId="0" fontId="47" fillId="0" borderId="0" xfId="0" applyFont="1" applyAlignment="1">
      <alignment horizontal="left" wrapText="1"/>
    </xf>
    <xf numFmtId="0" fontId="90" fillId="7" borderId="23" xfId="0" applyFont="1" applyFill="1" applyBorder="1" applyAlignment="1">
      <alignment horizontal="center" vertical="center" wrapText="1"/>
    </xf>
    <xf numFmtId="0" fontId="90" fillId="7" borderId="24" xfId="0" applyFont="1" applyFill="1" applyBorder="1" applyAlignment="1">
      <alignment horizontal="center" vertical="center" wrapText="1"/>
    </xf>
    <xf numFmtId="0" fontId="8" fillId="7" borderId="9" xfId="0" applyFont="1" applyFill="1" applyBorder="1" applyAlignment="1">
      <alignment vertical="center" wrapText="1"/>
    </xf>
    <xf numFmtId="0" fontId="8" fillId="7" borderId="12" xfId="0" applyFont="1" applyFill="1" applyBorder="1" applyAlignment="1">
      <alignment vertical="center" wrapText="1"/>
    </xf>
    <xf numFmtId="0" fontId="90" fillId="7" borderId="43" xfId="0" applyFont="1" applyFill="1" applyBorder="1" applyAlignment="1">
      <alignment horizontal="center" vertical="center" wrapText="1"/>
    </xf>
    <xf numFmtId="0" fontId="27" fillId="0" borderId="0" xfId="0" applyFont="1" applyAlignment="1">
      <alignment vertical="center" wrapText="1"/>
    </xf>
    <xf numFmtId="0" fontId="36" fillId="0" borderId="0" xfId="0" applyFont="1" applyAlignment="1">
      <alignment wrapText="1"/>
    </xf>
    <xf numFmtId="0" fontId="24" fillId="0" borderId="0" xfId="0" applyFont="1"/>
    <xf numFmtId="0" fontId="27" fillId="0" borderId="0" xfId="19" applyFont="1" applyAlignment="1">
      <alignment horizontal="left" wrapText="1"/>
    </xf>
    <xf numFmtId="0" fontId="36" fillId="0" borderId="0" xfId="0" applyFont="1" applyAlignment="1">
      <alignment horizontal="left" wrapText="1"/>
    </xf>
    <xf numFmtId="0" fontId="57" fillId="6" borderId="0" xfId="0" applyFont="1" applyFill="1" applyAlignment="1">
      <alignment horizontal="left" wrapText="1"/>
    </xf>
    <xf numFmtId="0" fontId="42" fillId="0" borderId="0" xfId="0" applyFont="1" applyAlignment="1">
      <alignment horizontal="left" wrapText="1"/>
    </xf>
    <xf numFmtId="0" fontId="25" fillId="0" borderId="0" xfId="21" applyFont="1" applyAlignment="1">
      <alignment horizontal="left" vertical="top"/>
    </xf>
    <xf numFmtId="0" fontId="41" fillId="6" borderId="9" xfId="0" applyFont="1" applyFill="1" applyBorder="1" applyAlignment="1">
      <alignment vertical="center" wrapText="1"/>
    </xf>
    <xf numFmtId="0" fontId="41" fillId="6" borderId="5" xfId="0" applyFont="1" applyFill="1" applyBorder="1" applyAlignment="1">
      <alignment vertical="center" wrapText="1"/>
    </xf>
    <xf numFmtId="0" fontId="18" fillId="6" borderId="61"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18" fillId="6" borderId="62" xfId="0" applyFont="1" applyFill="1" applyBorder="1" applyAlignment="1">
      <alignment horizontal="center" vertical="center" wrapText="1"/>
    </xf>
    <xf numFmtId="0" fontId="41" fillId="6" borderId="48" xfId="0" applyFont="1" applyFill="1" applyBorder="1" applyAlignment="1">
      <alignment horizontal="center" vertical="center" wrapText="1"/>
    </xf>
    <xf numFmtId="0" fontId="41" fillId="6" borderId="14" xfId="0" applyFont="1" applyFill="1" applyBorder="1" applyAlignment="1">
      <alignment horizontal="center" vertical="center" wrapText="1"/>
    </xf>
    <xf numFmtId="0" fontId="18" fillId="6" borderId="64" xfId="0" applyFont="1" applyFill="1" applyBorder="1" applyAlignment="1">
      <alignment horizontal="center" vertical="center" wrapText="1"/>
    </xf>
    <xf numFmtId="0" fontId="41" fillId="6" borderId="67" xfId="0" applyFont="1" applyFill="1" applyBorder="1" applyAlignment="1">
      <alignment horizontal="center" vertical="center" wrapText="1"/>
    </xf>
    <xf numFmtId="0" fontId="0" fillId="0" borderId="55" xfId="0" applyBorder="1" applyAlignment="1">
      <alignment horizontal="center" vertical="center" wrapText="1"/>
    </xf>
    <xf numFmtId="0" fontId="0" fillId="0" borderId="93" xfId="0" applyBorder="1" applyAlignment="1">
      <alignment horizontal="center" vertical="center" wrapText="1"/>
    </xf>
    <xf numFmtId="0" fontId="18" fillId="6" borderId="9" xfId="0" applyFont="1" applyFill="1" applyBorder="1" applyAlignment="1">
      <alignment vertical="center" wrapText="1"/>
    </xf>
    <xf numFmtId="0" fontId="18" fillId="6" borderId="37" xfId="0" applyFont="1" applyFill="1" applyBorder="1" applyAlignment="1">
      <alignment vertical="center" wrapText="1"/>
    </xf>
    <xf numFmtId="0" fontId="18" fillId="6" borderId="49"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6" borderId="45"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40" xfId="0" applyFont="1" applyFill="1" applyBorder="1" applyAlignment="1">
      <alignment horizontal="center" vertical="center" wrapText="1"/>
    </xf>
    <xf numFmtId="0" fontId="28" fillId="4" borderId="1" xfId="20" applyFont="1" applyFill="1" applyBorder="1"/>
    <xf numFmtId="0" fontId="24" fillId="0" borderId="1" xfId="0" applyFont="1" applyBorder="1"/>
    <xf numFmtId="0" fontId="27" fillId="6" borderId="0" xfId="4" applyFont="1" applyFill="1" applyAlignment="1">
      <alignment horizontal="left" vertical="top"/>
    </xf>
    <xf numFmtId="0" fontId="28" fillId="0" borderId="4" xfId="4" applyFont="1" applyBorder="1" applyAlignment="1">
      <alignment horizontal="center"/>
    </xf>
    <xf numFmtId="0" fontId="17" fillId="0" borderId="1" xfId="13" applyFont="1" applyBorder="1" applyAlignment="1">
      <alignment horizontal="center" vertical="center" wrapText="1"/>
    </xf>
    <xf numFmtId="0" fontId="34" fillId="0" borderId="1" xfId="0" applyFont="1" applyBorder="1" applyAlignment="1">
      <alignment horizontal="center" vertical="center" wrapText="1"/>
    </xf>
    <xf numFmtId="0" fontId="57" fillId="0" borderId="0" xfId="13" applyFont="1" applyAlignment="1">
      <alignment horizontal="left" wrapText="1"/>
    </xf>
    <xf numFmtId="0" fontId="28" fillId="0" borderId="10" xfId="13" applyFont="1" applyBorder="1" applyAlignment="1">
      <alignment horizontal="center" wrapText="1"/>
    </xf>
    <xf numFmtId="0" fontId="28" fillId="0" borderId="11" xfId="13" applyFont="1" applyBorder="1" applyAlignment="1">
      <alignment horizontal="center" wrapText="1"/>
    </xf>
    <xf numFmtId="0" fontId="28" fillId="0" borderId="2" xfId="13" applyFont="1" applyBorder="1" applyAlignment="1">
      <alignment horizontal="center"/>
    </xf>
    <xf numFmtId="0" fontId="34" fillId="0" borderId="3" xfId="0" applyFont="1" applyBorder="1" applyAlignment="1">
      <alignment horizontal="center"/>
    </xf>
    <xf numFmtId="0" fontId="28" fillId="0" borderId="4" xfId="13" applyFont="1" applyBorder="1" applyAlignment="1">
      <alignment horizontal="center"/>
    </xf>
    <xf numFmtId="49" fontId="28" fillId="0" borderId="2" xfId="22" applyNumberFormat="1" applyFont="1" applyBorder="1" applyAlignment="1">
      <alignment horizontal="center"/>
    </xf>
    <xf numFmtId="0" fontId="0" fillId="0" borderId="3" xfId="0" applyBorder="1" applyAlignment="1">
      <alignment horizontal="center"/>
    </xf>
    <xf numFmtId="0" fontId="27" fillId="0" borderId="0" xfId="21" applyFont="1" applyAlignment="1">
      <alignment horizontal="left" vertical="center" wrapText="1"/>
    </xf>
    <xf numFmtId="49" fontId="28" fillId="0" borderId="3" xfId="22" applyNumberFormat="1" applyFont="1" applyBorder="1" applyAlignment="1">
      <alignment horizontal="center"/>
    </xf>
    <xf numFmtId="49" fontId="28" fillId="0" borderId="4" xfId="22" applyNumberFormat="1" applyFont="1" applyBorder="1" applyAlignment="1">
      <alignment horizontal="center"/>
    </xf>
    <xf numFmtId="0" fontId="42" fillId="0" borderId="0" xfId="21" applyFont="1" applyFill="1" applyAlignment="1">
      <alignment wrapText="1"/>
    </xf>
    <xf numFmtId="0" fontId="34" fillId="0" borderId="0" xfId="0" applyFont="1" applyAlignment="1"/>
    <xf numFmtId="0" fontId="28" fillId="0" borderId="10" xfId="13" applyFont="1" applyBorder="1" applyAlignment="1">
      <alignment horizontal="center"/>
    </xf>
    <xf numFmtId="0" fontId="28" fillId="0" borderId="11" xfId="13" applyFont="1" applyFill="1" applyBorder="1" applyAlignment="1">
      <alignment horizontal="center"/>
    </xf>
    <xf numFmtId="0" fontId="28" fillId="0" borderId="2" xfId="16" applyFont="1" applyBorder="1" applyAlignment="1">
      <alignment horizontal="center"/>
    </xf>
    <xf numFmtId="0" fontId="28" fillId="0" borderId="3" xfId="16" applyFont="1" applyBorder="1" applyAlignment="1">
      <alignment horizontal="center"/>
    </xf>
    <xf numFmtId="0" fontId="27" fillId="0" borderId="0" xfId="13" applyFont="1" applyAlignment="1">
      <alignment horizontal="left" vertical="top" wrapText="1"/>
    </xf>
    <xf numFmtId="0" fontId="42" fillId="0" borderId="0" xfId="13" applyFont="1" applyAlignment="1">
      <alignment horizontal="left" vertical="center" wrapText="1"/>
    </xf>
    <xf numFmtId="0" fontId="28" fillId="0" borderId="4" xfId="16" applyFont="1" applyBorder="1" applyAlignment="1">
      <alignment horizontal="center"/>
    </xf>
    <xf numFmtId="0" fontId="27" fillId="6" borderId="0" xfId="4" applyFont="1" applyFill="1" applyAlignment="1">
      <alignment horizontal="left" wrapText="1"/>
    </xf>
    <xf numFmtId="0" fontId="27" fillId="0" borderId="0" xfId="2" applyFont="1" applyAlignment="1">
      <alignment horizontal="left" vertical="top" wrapText="1"/>
    </xf>
    <xf numFmtId="0" fontId="17" fillId="0" borderId="1" xfId="13" applyFont="1" applyBorder="1" applyAlignment="1">
      <alignment horizontal="center" vertical="top" wrapText="1"/>
    </xf>
    <xf numFmtId="0" fontId="28" fillId="0" borderId="18" xfId="13" applyFont="1" applyBorder="1" applyAlignment="1">
      <alignment horizontal="center" vertical="top"/>
    </xf>
    <xf numFmtId="0" fontId="28" fillId="0" borderId="19" xfId="13" applyFont="1" applyBorder="1" applyAlignment="1">
      <alignment horizontal="center" vertical="top"/>
    </xf>
    <xf numFmtId="0" fontId="28" fillId="0" borderId="8" xfId="13" applyFont="1" applyBorder="1" applyAlignment="1">
      <alignment horizontal="center" vertical="top"/>
    </xf>
    <xf numFmtId="0" fontId="28" fillId="0" borderId="20" xfId="13" applyFont="1" applyBorder="1" applyAlignment="1">
      <alignment horizontal="center" vertical="top"/>
    </xf>
    <xf numFmtId="0" fontId="28" fillId="0" borderId="2" xfId="13" applyFont="1" applyBorder="1" applyAlignment="1">
      <alignment horizontal="center" vertical="top"/>
    </xf>
    <xf numFmtId="0" fontId="28" fillId="0" borderId="3" xfId="13" applyFont="1" applyBorder="1" applyAlignment="1">
      <alignment horizontal="center" vertical="top"/>
    </xf>
    <xf numFmtId="0" fontId="27" fillId="6" borderId="0" xfId="4" applyFont="1" applyFill="1" applyAlignment="1">
      <alignment horizontal="left" vertical="top" wrapText="1"/>
    </xf>
    <xf numFmtId="0" fontId="24" fillId="0" borderId="0" xfId="0" applyFont="1" applyAlignment="1">
      <alignment horizontal="left" vertical="top" wrapText="1"/>
    </xf>
    <xf numFmtId="0" fontId="28" fillId="0" borderId="4" xfId="13" applyFont="1" applyBorder="1" applyAlignment="1">
      <alignment horizontal="center" vertical="top"/>
    </xf>
    <xf numFmtId="0" fontId="25" fillId="0" borderId="0" xfId="21" applyFont="1" applyAlignment="1">
      <alignment horizontal="left" vertical="center"/>
    </xf>
    <xf numFmtId="0" fontId="42" fillId="0" borderId="0" xfId="0" applyFont="1" applyAlignment="1">
      <alignment horizontal="left" vertical="top" wrapText="1"/>
    </xf>
    <xf numFmtId="0" fontId="18" fillId="7" borderId="81" xfId="0" applyFont="1" applyFill="1" applyBorder="1" applyAlignment="1">
      <alignment horizontal="center" vertical="center" wrapText="1"/>
    </xf>
    <xf numFmtId="0" fontId="18" fillId="7" borderId="82"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9"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0" fillId="0" borderId="56" xfId="0" applyBorder="1" applyAlignment="1">
      <alignment horizontal="center" vertical="center" wrapText="1"/>
    </xf>
    <xf numFmtId="0" fontId="18" fillId="7" borderId="30" xfId="0" applyFont="1" applyFill="1" applyBorder="1" applyAlignment="1">
      <alignment horizontal="center" vertical="center" wrapText="1"/>
    </xf>
    <xf numFmtId="0" fontId="18" fillId="7" borderId="31" xfId="0" applyFont="1" applyFill="1" applyBorder="1" applyAlignment="1">
      <alignment horizontal="center" vertical="center" wrapText="1"/>
    </xf>
    <xf numFmtId="0" fontId="18" fillId="7" borderId="55"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18" fillId="3" borderId="50" xfId="0" applyFont="1" applyFill="1" applyBorder="1" applyAlignment="1">
      <alignment horizontal="center" vertical="top" wrapText="1"/>
    </xf>
    <xf numFmtId="0" fontId="18" fillId="3" borderId="41" xfId="0" applyFont="1" applyFill="1" applyBorder="1" applyAlignment="1">
      <alignment horizontal="center" vertical="top" wrapText="1"/>
    </xf>
    <xf numFmtId="0" fontId="27" fillId="0" borderId="0" xfId="0" applyFont="1" applyAlignment="1">
      <alignment horizontal="left" vertical="center" wrapText="1"/>
    </xf>
    <xf numFmtId="0" fontId="34" fillId="0" borderId="10" xfId="0" applyFont="1" applyFill="1" applyBorder="1" applyAlignment="1">
      <alignment horizontal="center"/>
    </xf>
    <xf numFmtId="0" fontId="34" fillId="0" borderId="11" xfId="0" applyFont="1" applyBorder="1" applyAlignment="1">
      <alignment horizontal="center"/>
    </xf>
    <xf numFmtId="0" fontId="84" fillId="0" borderId="2" xfId="4" applyFont="1" applyBorder="1" applyAlignment="1">
      <alignment horizontal="center" vertical="center" wrapText="1"/>
    </xf>
    <xf numFmtId="0" fontId="84" fillId="0" borderId="3" xfId="4" applyFont="1" applyBorder="1" applyAlignment="1">
      <alignment horizontal="center" vertical="center" wrapText="1"/>
    </xf>
    <xf numFmtId="0" fontId="84" fillId="0" borderId="4" xfId="4" applyFont="1" applyBorder="1" applyAlignment="1">
      <alignment horizontal="center" vertical="center" wrapText="1"/>
    </xf>
    <xf numFmtId="0" fontId="48" fillId="0" borderId="0" xfId="0" applyFont="1" applyAlignment="1">
      <alignment vertical="top" wrapText="1"/>
    </xf>
    <xf numFmtId="0" fontId="57" fillId="6" borderId="0" xfId="4" applyFont="1" applyFill="1" applyAlignment="1">
      <alignment horizontal="left" vertical="top" wrapText="1"/>
    </xf>
    <xf numFmtId="0" fontId="56" fillId="6" borderId="0" xfId="0" applyFont="1" applyFill="1" applyAlignment="1">
      <alignment wrapText="1"/>
    </xf>
    <xf numFmtId="0" fontId="48" fillId="0" borderId="0" xfId="0" applyFont="1" applyAlignment="1">
      <alignment horizontal="justify" vertical="center" wrapText="1"/>
    </xf>
    <xf numFmtId="0" fontId="48" fillId="0" borderId="0" xfId="0" applyFont="1"/>
    <xf numFmtId="0" fontId="18" fillId="7" borderId="23"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43" xfId="0" applyFont="1" applyFill="1" applyBorder="1" applyAlignment="1">
      <alignment horizontal="center" vertical="center"/>
    </xf>
    <xf numFmtId="0" fontId="18" fillId="7" borderId="40"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48" fillId="0" borderId="2" xfId="4" applyFont="1" applyBorder="1" applyAlignment="1">
      <alignment horizontal="center" vertical="center" wrapText="1"/>
    </xf>
    <xf numFmtId="0" fontId="48" fillId="0" borderId="3" xfId="4" applyFont="1" applyBorder="1" applyAlignment="1">
      <alignment horizontal="center" vertical="center" wrapText="1"/>
    </xf>
    <xf numFmtId="0" fontId="48" fillId="0" borderId="4" xfId="4" applyFont="1" applyBorder="1" applyAlignment="1">
      <alignment horizontal="center" vertical="center" wrapText="1"/>
    </xf>
    <xf numFmtId="0" fontId="21" fillId="4" borderId="10" xfId="0" applyFont="1" applyFill="1" applyBorder="1" applyAlignment="1">
      <alignment vertical="top"/>
    </xf>
    <xf numFmtId="0" fontId="0" fillId="0" borderId="11" xfId="0" applyBorder="1" applyAlignment="1">
      <alignment vertical="top"/>
    </xf>
    <xf numFmtId="0" fontId="57" fillId="6" borderId="0" xfId="4" applyFont="1" applyFill="1" applyAlignment="1">
      <alignment horizontal="left"/>
    </xf>
    <xf numFmtId="0" fontId="18" fillId="7" borderId="56" xfId="0" applyFont="1" applyFill="1" applyBorder="1" applyAlignment="1">
      <alignment horizontal="center" vertical="center" wrapText="1"/>
    </xf>
    <xf numFmtId="0" fontId="19" fillId="7" borderId="0" xfId="0" applyFont="1" applyFill="1" applyAlignment="1">
      <alignment horizontal="center" vertical="center"/>
    </xf>
    <xf numFmtId="0" fontId="19" fillId="7" borderId="5" xfId="0" applyFont="1" applyFill="1" applyBorder="1" applyAlignment="1">
      <alignment horizontal="center" vertical="center"/>
    </xf>
    <xf numFmtId="0" fontId="18" fillId="7" borderId="6" xfId="0" applyFont="1" applyFill="1" applyBorder="1" applyAlignment="1">
      <alignment horizontal="center" vertical="center" wrapText="1"/>
    </xf>
    <xf numFmtId="0" fontId="71" fillId="6" borderId="0" xfId="4" applyFont="1" applyFill="1" applyAlignment="1">
      <alignment horizontal="left" vertical="top"/>
    </xf>
    <xf numFmtId="0" fontId="47" fillId="0" borderId="0" xfId="0" applyFont="1" applyAlignment="1">
      <alignment horizontal="left" vertical="center" wrapText="1"/>
    </xf>
    <xf numFmtId="0" fontId="21" fillId="0" borderId="10" xfId="0" applyFont="1" applyFill="1" applyBorder="1" applyAlignment="1">
      <alignment horizontal="center"/>
    </xf>
    <xf numFmtId="0" fontId="21" fillId="0" borderId="11" xfId="0" applyFont="1" applyBorder="1" applyAlignment="1">
      <alignment horizontal="center"/>
    </xf>
    <xf numFmtId="0" fontId="46" fillId="0" borderId="2" xfId="4" applyFont="1" applyBorder="1" applyAlignment="1">
      <alignment horizontal="center" vertical="center" wrapText="1"/>
    </xf>
    <xf numFmtId="0" fontId="46" fillId="0" borderId="3" xfId="4" applyFont="1" applyBorder="1" applyAlignment="1">
      <alignment horizontal="center" vertical="center" wrapText="1"/>
    </xf>
    <xf numFmtId="0" fontId="46" fillId="0" borderId="4" xfId="4" applyFont="1" applyBorder="1" applyAlignment="1">
      <alignment horizontal="center" vertical="center" wrapText="1"/>
    </xf>
    <xf numFmtId="14" fontId="46" fillId="0" borderId="10" xfId="4" applyNumberFormat="1" applyFont="1" applyBorder="1" applyAlignment="1">
      <alignment horizontal="center" vertical="center"/>
    </xf>
    <xf numFmtId="14" fontId="46" fillId="0" borderId="11" xfId="4" applyNumberFormat="1" applyFont="1" applyBorder="1" applyAlignment="1">
      <alignment horizontal="center" vertical="center"/>
    </xf>
    <xf numFmtId="0" fontId="21" fillId="0" borderId="10" xfId="4" applyFont="1" applyBorder="1" applyAlignment="1">
      <alignment vertical="center"/>
    </xf>
    <xf numFmtId="0" fontId="21" fillId="0" borderId="11" xfId="4" applyFont="1" applyBorder="1" applyAlignment="1">
      <alignment vertical="center"/>
    </xf>
    <xf numFmtId="0" fontId="46" fillId="4" borderId="2" xfId="18" applyFont="1" applyFill="1" applyBorder="1" applyAlignment="1">
      <alignment horizontal="center" vertical="center" wrapText="1"/>
    </xf>
    <xf numFmtId="0" fontId="46" fillId="4" borderId="3" xfId="18" applyFont="1" applyFill="1" applyBorder="1" applyAlignment="1">
      <alignment horizontal="center" vertical="center" wrapText="1"/>
    </xf>
    <xf numFmtId="0" fontId="46" fillId="4" borderId="4" xfId="18" applyFont="1" applyFill="1" applyBorder="1" applyAlignment="1">
      <alignment horizontal="center" vertical="center" wrapText="1"/>
    </xf>
    <xf numFmtId="0" fontId="57" fillId="0" borderId="0" xfId="0" applyFont="1" applyAlignment="1">
      <alignment horizontal="justify" vertical="center"/>
    </xf>
    <xf numFmtId="0" fontId="77" fillId="0" borderId="0" xfId="0" applyFont="1"/>
  </cellXfs>
  <cellStyles count="29">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1" xfId="28" xr:uid="{88B945E3-1E0A-4F64-A306-28F5EBBAAE28}"/>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6"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6 2" xfId="27" xr:uid="{33497F98-C69A-45E4-B813-586C0CBCA52E}"/>
    <cellStyle name="Normal 7 2" xfId="14" xr:uid="{00000000-0005-0000-0000-000015000000}"/>
    <cellStyle name="Normal 7 2 2" xfId="20" xr:uid="{00000000-0005-0000-0000-000016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B48E75"/>
      <color rgb="FFAC8160"/>
      <color rgb="FFD9B28B"/>
      <color rgb="FFF7EEE5"/>
      <color rgb="FFD8D9D9"/>
      <color rgb="FF87643D"/>
      <color rgb="FFD9D9D9"/>
      <color rgb="FFBB9469"/>
      <color rgb="FFF2F2F2"/>
      <color rgb="FF62B6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externalLinks/externalLink1.xml" Type="http://schemas.openxmlformats.org/officeDocument/2006/relationships/externalLink"/><Relationship Id="rId47" Target="theme/theme1.xml" Type="http://schemas.openxmlformats.org/officeDocument/2006/relationships/theme"/><Relationship Id="rId48" Target="styles.xml" Type="http://schemas.openxmlformats.org/officeDocument/2006/relationships/styles"/><Relationship Id="rId49" Target="sharedStrings.xml" Type="http://schemas.openxmlformats.org/officeDocument/2006/relationships/sharedStrings"/><Relationship Id="rId5" Target="worksheets/sheet5.xml" Type="http://schemas.openxmlformats.org/officeDocument/2006/relationships/worksheet"/><Relationship Id="rId50" Target="calcChain.xml" Type="http://schemas.openxmlformats.org/officeDocument/2006/relationships/calcChain"/><Relationship Id="rId51"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theme/themeOverride2.xml" Type="http://schemas.openxmlformats.org/officeDocument/2006/relationships/themeOverride"/></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theme/themeOverride3.xml" Type="http://schemas.openxmlformats.org/officeDocument/2006/relationships/themeOverride"/><Relationship Id="rId4" Target="../drawings/drawing11.xml" Type="http://schemas.openxmlformats.org/officeDocument/2006/relationships/chartUserShapes"/></Relationships>
</file>

<file path=xl/charts/_rels/chart12.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7.xml" Type="http://schemas.openxmlformats.org/officeDocument/2006/relationships/themeOverride"/></Relationships>
</file>

<file path=xl/charts/_rels/chart13.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theme/themeOverride8.xml" Type="http://schemas.openxmlformats.org/officeDocument/2006/relationships/themeOverride"/></Relationships>
</file>

<file path=xl/charts/_rels/chart14.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9.xml" Type="http://schemas.openxmlformats.org/officeDocument/2006/relationships/themeOverride"/></Relationships>
</file>

<file path=xl/charts/_rels/chart15.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theme/themeOverride10.xml" Type="http://schemas.openxmlformats.org/officeDocument/2006/relationships/themeOverride"/></Relationships>
</file>

<file path=xl/charts/_rels/chart16.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theme/themeOverride11.xml" Type="http://schemas.openxmlformats.org/officeDocument/2006/relationships/themeOverride"/></Relationships>
</file>

<file path=xl/charts/_rels/chart17.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18.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 Id="rId3" Target="../theme/themeOverride14.xml" Type="http://schemas.openxmlformats.org/officeDocument/2006/relationships/themeOverride"/></Relationships>
</file>

<file path=xl/charts/_rels/chart19.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 Id="rId3" Target="../theme/themeOverride16.xml" Type="http://schemas.openxmlformats.org/officeDocument/2006/relationships/themeOverride"/></Relationships>
</file>

<file path=xl/charts/_rels/chart2.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theme/themeOverride17.xml" Type="http://schemas.openxmlformats.org/officeDocument/2006/relationships/themeOverride"/></Relationships>
</file>

<file path=xl/charts/_rels/chart21.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22.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theme/themeOverride23.xml" Type="http://schemas.openxmlformats.org/officeDocument/2006/relationships/themeOverride"/><Relationship Id="rId4" Target="../drawings/drawing16.xml" Type="http://schemas.openxmlformats.org/officeDocument/2006/relationships/chartUserShapes"/></Relationships>
</file>

<file path=xl/charts/_rels/chart23.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 Id="rId3" Target="../theme/themeOverride24.xml" Type="http://schemas.openxmlformats.org/officeDocument/2006/relationships/themeOverride"/></Relationships>
</file>

<file path=xl/charts/_rels/chart24.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25.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26.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 Id="rId3" Target="../drawings/drawing19.xml" Type="http://schemas.openxmlformats.org/officeDocument/2006/relationships/chartUserShapes"/></Relationships>
</file>

<file path=xl/charts/_rels/chart27.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28.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_rels/chart29.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22.xml" Type="http://schemas.openxmlformats.org/officeDocument/2006/relationships/chartUserShapes"/></Relationships>
</file>

<file path=xl/charts/_rels/chart3.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s>
</file>

<file path=xl/charts/_rels/chart31.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theme/themeOverride25.xml" Type="http://schemas.openxmlformats.org/officeDocument/2006/relationships/themeOverride"/></Relationships>
</file>

<file path=xl/charts/_rels/chart34.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s>
</file>

<file path=xl/charts/_rels/chart35.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 Id="rId3" Target="../theme/themeOverride26.xml" Type="http://schemas.openxmlformats.org/officeDocument/2006/relationships/themeOverride"/></Relationships>
</file>

<file path=xl/charts/_rels/chart36.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37.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s>
</file>

<file path=xl/charts/_rels/chart38.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s>
</file>

<file path=xl/charts/_rels/chart39.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s>
</file>

<file path=xl/charts/_rels/chart4.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0.xml.rels><?xml version="1.0" encoding="UTF-8" standalone="yes"?><Relationships xmlns="http://schemas.openxmlformats.org/package/2006/relationships"><Relationship Id="rId1" Target="style49.xml" Type="http://schemas.microsoft.com/office/2011/relationships/chartStyle"/><Relationship Id="rId2" Target="colors49.xml" Type="http://schemas.microsoft.com/office/2011/relationships/chartColorStyle"/></Relationships>
</file>

<file path=xl/charts/_rels/chart41.xml.rels><?xml version="1.0" encoding="UTF-8" standalone="yes"?><Relationships xmlns="http://schemas.openxmlformats.org/package/2006/relationships"><Relationship Id="rId1" Target="style50.xml" Type="http://schemas.microsoft.com/office/2011/relationships/chartStyle"/><Relationship Id="rId2" Target="colors50.xml" Type="http://schemas.microsoft.com/office/2011/relationships/chartColorStyle"/></Relationships>
</file>

<file path=xl/charts/_rels/chart42.xml.rels><?xml version="1.0" encoding="UTF-8" standalone="yes"?><Relationships xmlns="http://schemas.openxmlformats.org/package/2006/relationships"><Relationship Id="rId1" Target="style51.xml" Type="http://schemas.microsoft.com/office/2011/relationships/chartStyle"/><Relationship Id="rId2" Target="colors51.xml" Type="http://schemas.microsoft.com/office/2011/relationships/chartColorStyle"/></Relationships>
</file>

<file path=xl/charts/_rels/chart43.xml.rels><?xml version="1.0" encoding="UTF-8" standalone="yes"?><Relationships xmlns="http://schemas.openxmlformats.org/package/2006/relationships"><Relationship Id="rId1" Target="style52.xml" Type="http://schemas.microsoft.com/office/2011/relationships/chartStyle"/><Relationship Id="rId2" Target="colors52.xml" Type="http://schemas.microsoft.com/office/2011/relationships/chartColorStyle"/></Relationships>
</file>

<file path=xl/charts/_rels/chart5.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6.xml.rels><?xml version="1.0" encoding="UTF-8" standalone="yes"?><Relationships xmlns="http://schemas.openxmlformats.org/package/2006/relationships"><Relationship Id="rId1" Target="../theme/themeOverride1.xml" Type="http://schemas.openxmlformats.org/officeDocument/2006/relationships/themeOverride"/></Relationships>
</file>

<file path=xl/charts/_rels/chart7.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8.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9.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Ex1.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Ex10.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 Id="rId3" Target="../theme/themeOverride18.xml" Type="http://schemas.openxmlformats.org/officeDocument/2006/relationships/themeOverride"/></Relationships>
</file>

<file path=xl/charts/_rels/chartEx11.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theme/themeOverride19.xml" Type="http://schemas.openxmlformats.org/officeDocument/2006/relationships/themeOverride"/></Relationships>
</file>

<file path=xl/charts/_rels/chartEx12.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 Id="rId3" Target="../theme/themeOverride20.xml" Type="http://schemas.openxmlformats.org/officeDocument/2006/relationships/themeOverride"/></Relationships>
</file>

<file path=xl/charts/_rels/chartEx13.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theme/themeOverride21.xml" Type="http://schemas.openxmlformats.org/officeDocument/2006/relationships/themeOverride"/></Relationships>
</file>

<file path=xl/charts/_rels/chartEx14.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theme/themeOverride22.xml" Type="http://schemas.openxmlformats.org/officeDocument/2006/relationships/themeOverride"/></Relationships>
</file>

<file path=xl/charts/_rels/chartEx2.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Ex3.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Ex4.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theme/themeOverride4.xml" Type="http://schemas.openxmlformats.org/officeDocument/2006/relationships/themeOverride"/></Relationships>
</file>

<file path=xl/charts/_rels/chartEx5.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theme/themeOverride5.xml" Type="http://schemas.openxmlformats.org/officeDocument/2006/relationships/themeOverride"/></Relationships>
</file>

<file path=xl/charts/_rels/chartEx6.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theme/themeOverride6.xml" Type="http://schemas.openxmlformats.org/officeDocument/2006/relationships/themeOverride"/></Relationships>
</file>

<file path=xl/charts/_rels/chartEx7.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 Id="rId3" Target="../theme/themeOverride12.xml" Type="http://schemas.openxmlformats.org/officeDocument/2006/relationships/themeOverride"/></Relationships>
</file>

<file path=xl/charts/_rels/chartEx8.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 Id="rId3" Target="../theme/themeOverride13.xml" Type="http://schemas.openxmlformats.org/officeDocument/2006/relationships/themeOverride"/></Relationships>
</file>

<file path=xl/charts/_rels/chartEx9.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 Id="rId3" Target="../theme/themeOverride15.xml" Type="http://schemas.openxmlformats.org/officeDocument/2006/relationships/themeOverrid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'D1'!$B$35</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'D1'!$C$35:$H$35</c:f>
              <c:numCache>
                <c:formatCode>0.0</c:formatCode>
                <c:ptCount val="6"/>
                <c:pt idx="0">
                  <c:v>105.4</c:v>
                </c:pt>
                <c:pt idx="1">
                  <c:v>104.1</c:v>
                </c:pt>
                <c:pt idx="2">
                  <c:v>103.1</c:v>
                </c:pt>
                <c:pt idx="3">
                  <c:v>103.8</c:v>
                </c:pt>
                <c:pt idx="4">
                  <c:v>101.5</c:v>
                </c:pt>
                <c:pt idx="5">
                  <c:v>101.1</c:v>
                </c:pt>
              </c:numCache>
            </c:numRef>
          </c:val>
          <c:smooth val="0"/>
          <c:extLst>
            <c:ext xmlns:c16="http://schemas.microsoft.com/office/drawing/2014/chart" uri="{C3380CC4-5D6E-409C-BE32-E72D297353CC}">
              <c16:uniqueId val="{00000000-A722-4D27-BDE0-C545B1A7491C}"/>
            </c:ext>
          </c:extLst>
        </c:ser>
        <c:ser>
          <c:idx val="1"/>
          <c:order val="1"/>
          <c:tx>
            <c:strRef>
              <c:f>'D1'!$B$36</c:f>
              <c:strCache>
                <c:ptCount val="1"/>
                <c:pt idx="0">
                  <c:v>UKR</c:v>
                </c:pt>
              </c:strCache>
            </c:strRef>
          </c:tx>
          <c:spPr>
            <a:ln w="28575" cap="rnd">
              <a:solidFill>
                <a:schemeClr val="accent2">
                  <a:lumMod val="50000"/>
                </a:schemeClr>
              </a:solidFill>
              <a:prstDash val="sysDash"/>
              <a:round/>
            </a:ln>
            <a:effectLst/>
          </c:spPr>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'D1'!$C$36:$H$36</c:f>
              <c:numCache>
                <c:formatCode>0.0</c:formatCode>
                <c:ptCount val="6"/>
                <c:pt idx="0">
                  <c:v>103.9</c:v>
                </c:pt>
                <c:pt idx="1">
                  <c:v>103.7</c:v>
                </c:pt>
                <c:pt idx="2">
                  <c:v>102.1</c:v>
                </c:pt>
                <c:pt idx="3">
                  <c:v>99.9</c:v>
                </c:pt>
                <c:pt idx="4">
                  <c:v>101.1</c:v>
                </c:pt>
                <c:pt idx="5">
                  <c:v>100.8</c:v>
                </c:pt>
              </c:numCache>
            </c:numRef>
          </c:val>
          <c:smooth val="0"/>
          <c:extLst>
            <c:ext xmlns:c16="http://schemas.microsoft.com/office/drawing/2014/chart" uri="{C3380CC4-5D6E-409C-BE32-E72D297353CC}">
              <c16:uniqueId val="{00000001-A722-4D27-BDE0-C545B1A7491C}"/>
            </c:ext>
          </c:extLst>
        </c:ser>
        <c:ser>
          <c:idx val="2"/>
          <c:order val="2"/>
          <c:tx>
            <c:strRef>
              <c:f>'D1'!$B$37</c:f>
              <c:strCache>
                <c:ptCount val="1"/>
                <c:pt idx="0">
                  <c:v>ROU</c:v>
                </c:pt>
              </c:strCache>
            </c:strRef>
          </c:tx>
          <c:spPr>
            <a:ln w="28575" cap="rnd">
              <a:solidFill>
                <a:schemeClr val="tx1"/>
              </a:solidFill>
              <a:prstDash val="dash"/>
              <a:round/>
            </a:ln>
            <a:effectLst/>
          </c:spPr>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'D1'!$C$37:$H$37</c:f>
              <c:numCache>
                <c:formatCode>0.0</c:formatCode>
                <c:ptCount val="6"/>
                <c:pt idx="0">
                  <c:v>100.3</c:v>
                </c:pt>
                <c:pt idx="1">
                  <c:v>100.9</c:v>
                </c:pt>
                <c:pt idx="2">
                  <c:v>101.5</c:v>
                </c:pt>
                <c:pt idx="3">
                  <c:v>100.5</c:v>
                </c:pt>
                <c:pt idx="4" formatCode="General">
                  <c:v>100.2</c:v>
                </c:pt>
                <c:pt idx="5">
                  <c:v>102.1</c:v>
                </c:pt>
              </c:numCache>
            </c:numRef>
          </c:val>
          <c:smooth val="0"/>
          <c:extLst>
            <c:ext xmlns:c16="http://schemas.microsoft.com/office/drawing/2014/chart" uri="{C3380CC4-5D6E-409C-BE32-E72D297353CC}">
              <c16:uniqueId val="{00000002-A722-4D27-BDE0-C545B1A7491C}"/>
            </c:ext>
          </c:extLst>
        </c:ser>
        <c:ser>
          <c:idx val="3"/>
          <c:order val="3"/>
          <c:tx>
            <c:strRef>
              <c:f>'D1'!$B$38</c:f>
              <c:strCache>
                <c:ptCount val="1"/>
                <c:pt idx="0">
                  <c:v>UE</c:v>
                </c:pt>
              </c:strCache>
            </c:strRef>
          </c:tx>
          <c:spPr>
            <a:ln>
              <a:solidFill>
                <a:schemeClr val="accent2">
                  <a:lumMod val="50000"/>
                </a:schemeClr>
              </a:solidFill>
            </a:ln>
          </c:spPr>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'D1'!$C$38:$H$38</c:f>
              <c:numCache>
                <c:formatCode>0.0</c:formatCode>
                <c:ptCount val="6"/>
                <c:pt idx="0">
                  <c:v>100.3</c:v>
                </c:pt>
                <c:pt idx="1">
                  <c:v>100.1</c:v>
                </c:pt>
                <c:pt idx="2">
                  <c:v>100.4</c:v>
                </c:pt>
                <c:pt idx="3">
                  <c:v>100.4</c:v>
                </c:pt>
                <c:pt idx="4" formatCode="General">
                  <c:v>100.3</c:v>
                </c:pt>
                <c:pt idx="5">
                  <c:v>100.2</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'D1'!$B$39</c:f>
              <c:strCache>
                <c:ptCount val="1"/>
                <c:pt idx="0">
                  <c:v>MDA</c:v>
                </c:pt>
              </c:strCache>
            </c:strRef>
          </c:tx>
          <c:spPr>
            <a:ln>
              <a:solidFill>
                <a:srgbClr val="FAB406"/>
              </a:solidFill>
            </a:ln>
          </c:spPr>
          <c:marker>
            <c:symbol val="none"/>
          </c:marker>
          <c:cat>
            <c:multiLvlStrRef>
              <c:f>'D1'!$C$33:$H$34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'D1'!$C$39:$H$39</c:f>
              <c:numCache>
                <c:formatCode>0.0</c:formatCode>
                <c:ptCount val="6"/>
                <c:pt idx="0">
                  <c:v>102</c:v>
                </c:pt>
                <c:pt idx="1">
                  <c:v>102.5</c:v>
                </c:pt>
                <c:pt idx="2">
                  <c:v>98.1</c:v>
                </c:pt>
                <c:pt idx="3">
                  <c:v>98.7</c:v>
                </c:pt>
                <c:pt idx="4" formatCode="General">
                  <c:v>98.8</c:v>
                </c:pt>
                <c:pt idx="5">
                  <c:v>101.1</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latin typeface="Cambria" panose="02040503050406030204" pitchFamily="18" charset="0"/>
                <a:ea typeface="Cambria" panose="02040503050406030204" pitchFamily="18" charset="0"/>
              </a:defRPr>
            </a:pPr>
            <a:endParaRPr lang="ro-RO"/>
          </a:p>
        </c:txPr>
        <c:crossAx val="1"/>
        <c:crosses val="autoZero"/>
        <c:auto val="1"/>
        <c:lblAlgn val="ctr"/>
        <c:lblOffset val="0"/>
        <c:noMultiLvlLbl val="0"/>
      </c:catAx>
      <c:valAx>
        <c:axId val="1"/>
        <c:scaling>
          <c:orientation val="minMax"/>
          <c:max val="106"/>
          <c:min val="96"/>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900">
                <a:latin typeface="Cambria" panose="02040503050406030204" pitchFamily="18" charset="0"/>
                <a:ea typeface="Cambria" panose="02040503050406030204" pitchFamily="18" charset="0"/>
              </a:defRPr>
            </a:pPr>
            <a:endParaRPr lang="ro-RO"/>
          </a:p>
        </c:txPr>
        <c:crossAx val="543011552"/>
        <c:crosses val="autoZero"/>
        <c:crossBetween val="between"/>
        <c:majorUnit val="2"/>
      </c:valAx>
      <c:spPr>
        <a:noFill/>
        <a:ln w="25400">
          <a:noFill/>
        </a:ln>
      </c:spPr>
    </c:plotArea>
    <c:legend>
      <c:legendPos val="b"/>
      <c:legendEntry>
        <c:idx val="4"/>
        <c:delete val="1"/>
      </c:legendEntry>
      <c:layout>
        <c:manualLayout>
          <c:xMode val="edge"/>
          <c:yMode val="edge"/>
          <c:x val="4.2282961205191816E-2"/>
          <c:y val="0.87468888358652142"/>
          <c:w val="0.9309538247264727"/>
          <c:h val="0.10598769850738354"/>
        </c:manualLayout>
      </c:layout>
      <c:overlay val="0"/>
      <c:spPr>
        <a:noFill/>
        <a:ln w="25400">
          <a:noFill/>
        </a:ln>
      </c:spPr>
      <c:txPr>
        <a:bodyPr/>
        <a:lstStyle/>
        <a:p>
          <a:pPr>
            <a:defRPr sz="800">
              <a:latin typeface="Dubai Medium" panose="020B0603030403030204" pitchFamily="34" charset="-78"/>
              <a:cs typeface="Dubai Medium" panose="020B0603030403030204" pitchFamily="34" charset="-78"/>
            </a:defRPr>
          </a:pPr>
          <a:endParaRPr lang="ro-RO"/>
        </a:p>
      </c:tx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RO"/>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3.2520325203252036E-2"/>
          <c:w val="0.90868594546147308"/>
          <c:h val="0.83597437417097054"/>
        </c:manualLayout>
      </c:layout>
      <c:barChart>
        <c:barDir val="col"/>
        <c:grouping val="stacked"/>
        <c:varyColors val="0"/>
        <c:ser>
          <c:idx val="2"/>
          <c:order val="0"/>
          <c:tx>
            <c:strRef>
              <c:f>'D8'!$B$37</c:f>
              <c:strCache>
                <c:ptCount val="1"/>
                <c:pt idx="0">
                  <c:v>Altele </c:v>
                </c:pt>
              </c:strCache>
            </c:strRef>
          </c:tx>
          <c:spPr>
            <a:solidFill>
              <a:srgbClr val="7F7F7F"/>
            </a:solidFill>
          </c:spPr>
          <c:invertIfNegative val="0"/>
          <c:cat>
            <c:multiLvlStrRef>
              <c:f>'D8'!$C$29:$H$30</c:f>
              <c:multiLvlStrCache>
                <c:ptCount val="6"/>
                <c:lvl>
                  <c:pt idx="0">
                    <c:v>I*</c:v>
                  </c:pt>
                  <c:pt idx="1">
                    <c:v>II*</c:v>
                  </c:pt>
                  <c:pt idx="2">
                    <c:v>III*</c:v>
                  </c:pt>
                  <c:pt idx="3">
                    <c:v>IV*</c:v>
                  </c:pt>
                  <c:pt idx="4">
                    <c:v>I*</c:v>
                  </c:pt>
                  <c:pt idx="5">
                    <c:v>II</c:v>
                  </c:pt>
                </c:lvl>
                <c:lvl>
                  <c:pt idx="0">
                    <c:v>2024</c:v>
                  </c:pt>
                  <c:pt idx="4">
                    <c:v>2025</c:v>
                  </c:pt>
                </c:lvl>
              </c:multiLvlStrCache>
            </c:multiLvlStrRef>
          </c:cat>
          <c:val>
            <c:numRef>
              <c:f>'D8'!$C$37:$H$37</c:f>
              <c:numCache>
                <c:formatCode>#,##0.00</c:formatCode>
                <c:ptCount val="6"/>
                <c:pt idx="0">
                  <c:v>23.819999999999936</c:v>
                </c:pt>
                <c:pt idx="1">
                  <c:v>29.710000000000051</c:v>
                </c:pt>
                <c:pt idx="2">
                  <c:v>34.88000000000001</c:v>
                </c:pt>
                <c:pt idx="3">
                  <c:v>29.680000000000032</c:v>
                </c:pt>
                <c:pt idx="4">
                  <c:v>28.530000000000058</c:v>
                </c:pt>
                <c:pt idx="5">
                  <c:v>31.819999999999979</c:v>
                </c:pt>
              </c:numCache>
            </c:numRef>
          </c:val>
          <c:extLst>
            <c:ext xmlns:c16="http://schemas.microsoft.com/office/drawing/2014/chart" uri="{C3380CC4-5D6E-409C-BE32-E72D297353CC}">
              <c16:uniqueId val="{00000006-4763-4730-AAE4-701482960886}"/>
            </c:ext>
          </c:extLst>
        </c:ser>
        <c:ser>
          <c:idx val="6"/>
          <c:order val="1"/>
          <c:tx>
            <c:strRef>
              <c:f>'D8'!$B$36</c:f>
              <c:strCache>
                <c:ptCount val="1"/>
                <c:pt idx="0">
                  <c:v>Pacură</c:v>
                </c:pt>
              </c:strCache>
            </c:strRef>
          </c:tx>
          <c:spPr>
            <a:solidFill>
              <a:srgbClr val="9B7151"/>
            </a:solidFill>
          </c:spPr>
          <c:invertIfNegative val="0"/>
          <c:cat>
            <c:multiLvlStrRef>
              <c:f>'D8'!$C$29:$H$30</c:f>
              <c:multiLvlStrCache>
                <c:ptCount val="6"/>
                <c:lvl>
                  <c:pt idx="0">
                    <c:v>I*</c:v>
                  </c:pt>
                  <c:pt idx="1">
                    <c:v>II*</c:v>
                  </c:pt>
                  <c:pt idx="2">
                    <c:v>III*</c:v>
                  </c:pt>
                  <c:pt idx="3">
                    <c:v>IV*</c:v>
                  </c:pt>
                  <c:pt idx="4">
                    <c:v>I*</c:v>
                  </c:pt>
                  <c:pt idx="5">
                    <c:v>II</c:v>
                  </c:pt>
                </c:lvl>
                <c:lvl>
                  <c:pt idx="0">
                    <c:v>2024</c:v>
                  </c:pt>
                  <c:pt idx="4">
                    <c:v>2025</c:v>
                  </c:pt>
                </c:lvl>
              </c:multiLvlStrCache>
            </c:multiLvlStrRef>
          </c:cat>
          <c:val>
            <c:numRef>
              <c:f>'D8'!$C$36:$H$36</c:f>
              <c:numCache>
                <c:formatCode>#,##0.00</c:formatCode>
                <c:ptCount val="6"/>
                <c:pt idx="0">
                  <c:v>0.1</c:v>
                </c:pt>
                <c:pt idx="1">
                  <c:v>0.08</c:v>
                </c:pt>
                <c:pt idx="2">
                  <c:v>0.11</c:v>
                </c:pt>
                <c:pt idx="3">
                  <c:v>0.02</c:v>
                </c:pt>
                <c:pt idx="4">
                  <c:v>0.03</c:v>
                </c:pt>
                <c:pt idx="5">
                  <c:v>0.04</c:v>
                </c:pt>
              </c:numCache>
            </c:numRef>
          </c:val>
          <c:extLst>
            <c:ext xmlns:c16="http://schemas.microsoft.com/office/drawing/2014/chart" uri="{C3380CC4-5D6E-409C-BE32-E72D297353CC}">
              <c16:uniqueId val="{00000000-4763-4730-AAE4-701482960886}"/>
            </c:ext>
          </c:extLst>
        </c:ser>
        <c:ser>
          <c:idx val="1"/>
          <c:order val="2"/>
          <c:tx>
            <c:strRef>
              <c:f>'D8'!$B$35</c:f>
              <c:strCache>
                <c:ptCount val="1"/>
                <c:pt idx="0">
                  <c:v>Cărbune </c:v>
                </c:pt>
              </c:strCache>
            </c:strRef>
          </c:tx>
          <c:spPr>
            <a:solidFill>
              <a:srgbClr val="6A4D38"/>
            </a:solidFill>
          </c:spPr>
          <c:invertIfNegative val="0"/>
          <c:cat>
            <c:multiLvlStrRef>
              <c:f>'D8'!$C$29:$H$30</c:f>
              <c:multiLvlStrCache>
                <c:ptCount val="6"/>
                <c:lvl>
                  <c:pt idx="0">
                    <c:v>I*</c:v>
                  </c:pt>
                  <c:pt idx="1">
                    <c:v>II*</c:v>
                  </c:pt>
                  <c:pt idx="2">
                    <c:v>III*</c:v>
                  </c:pt>
                  <c:pt idx="3">
                    <c:v>IV*</c:v>
                  </c:pt>
                  <c:pt idx="4">
                    <c:v>I*</c:v>
                  </c:pt>
                  <c:pt idx="5">
                    <c:v>II</c:v>
                  </c:pt>
                </c:lvl>
                <c:lvl>
                  <c:pt idx="0">
                    <c:v>2024</c:v>
                  </c:pt>
                  <c:pt idx="4">
                    <c:v>2025</c:v>
                  </c:pt>
                </c:lvl>
              </c:multiLvlStrCache>
            </c:multiLvlStrRef>
          </c:cat>
          <c:val>
            <c:numRef>
              <c:f>'D8'!$C$35:$H$35</c:f>
              <c:numCache>
                <c:formatCode>#,##0.00</c:formatCode>
                <c:ptCount val="6"/>
                <c:pt idx="0">
                  <c:v>3.06</c:v>
                </c:pt>
                <c:pt idx="1">
                  <c:v>2.4700000000000002</c:v>
                </c:pt>
                <c:pt idx="2">
                  <c:v>2.16</c:v>
                </c:pt>
                <c:pt idx="3">
                  <c:v>4.53</c:v>
                </c:pt>
                <c:pt idx="4">
                  <c:v>3.63</c:v>
                </c:pt>
                <c:pt idx="5">
                  <c:v>3.27</c:v>
                </c:pt>
              </c:numCache>
            </c:numRef>
          </c:val>
          <c:extLst>
            <c:ext xmlns:c16="http://schemas.microsoft.com/office/drawing/2014/chart" uri="{C3380CC4-5D6E-409C-BE32-E72D297353CC}">
              <c16:uniqueId val="{00000004-4763-4730-AAE4-701482960886}"/>
            </c:ext>
          </c:extLst>
        </c:ser>
        <c:ser>
          <c:idx val="4"/>
          <c:order val="4"/>
          <c:tx>
            <c:strRef>
              <c:f>'D8'!$B$34</c:f>
              <c:strCache>
                <c:ptCount val="1"/>
                <c:pt idx="0">
                  <c:v>Energie electrică</c:v>
                </c:pt>
              </c:strCache>
            </c:strRef>
          </c:tx>
          <c:spPr>
            <a:solidFill>
              <a:srgbClr val="B9977D"/>
            </a:solidFill>
            <a:ln>
              <a:solidFill>
                <a:sysClr val="window" lastClr="FFFFFF"/>
              </a:solidFill>
            </a:ln>
          </c:spPr>
          <c:invertIfNegative val="0"/>
          <c:cat>
            <c:multiLvlStrRef>
              <c:f>'D8'!$C$29:$H$30</c:f>
              <c:multiLvlStrCache>
                <c:ptCount val="6"/>
                <c:lvl>
                  <c:pt idx="0">
                    <c:v>I*</c:v>
                  </c:pt>
                  <c:pt idx="1">
                    <c:v>II*</c:v>
                  </c:pt>
                  <c:pt idx="2">
                    <c:v>III*</c:v>
                  </c:pt>
                  <c:pt idx="3">
                    <c:v>IV*</c:v>
                  </c:pt>
                  <c:pt idx="4">
                    <c:v>I*</c:v>
                  </c:pt>
                  <c:pt idx="5">
                    <c:v>II</c:v>
                  </c:pt>
                </c:lvl>
                <c:lvl>
                  <c:pt idx="0">
                    <c:v>2024</c:v>
                  </c:pt>
                  <c:pt idx="4">
                    <c:v>2025</c:v>
                  </c:pt>
                </c:lvl>
              </c:multiLvlStrCache>
            </c:multiLvlStrRef>
          </c:cat>
          <c:val>
            <c:numRef>
              <c:f>'D8'!$C$34:$H$34</c:f>
              <c:numCache>
                <c:formatCode>#,##0.00</c:formatCode>
                <c:ptCount val="6"/>
                <c:pt idx="0">
                  <c:v>18.309999999999999</c:v>
                </c:pt>
                <c:pt idx="1">
                  <c:v>18.23</c:v>
                </c:pt>
                <c:pt idx="2">
                  <c:v>37.29</c:v>
                </c:pt>
                <c:pt idx="3">
                  <c:v>53.82</c:v>
                </c:pt>
                <c:pt idx="4">
                  <c:v>108.98</c:v>
                </c:pt>
                <c:pt idx="5">
                  <c:v>90.68</c:v>
                </c:pt>
              </c:numCache>
            </c:numRef>
          </c:val>
          <c:extLst>
            <c:ext xmlns:c16="http://schemas.microsoft.com/office/drawing/2014/chart" uri="{C3380CC4-5D6E-409C-BE32-E72D297353CC}">
              <c16:uniqueId val="{00000002-4763-4730-AAE4-701482960886}"/>
            </c:ext>
          </c:extLst>
        </c:ser>
        <c:ser>
          <c:idx val="0"/>
          <c:order val="5"/>
          <c:tx>
            <c:strRef>
              <c:f>'D8'!$B$33</c:f>
              <c:strCache>
                <c:ptCount val="1"/>
                <c:pt idx="0">
                  <c:v>Benzine auto </c:v>
                </c:pt>
              </c:strCache>
            </c:strRef>
          </c:tx>
          <c:spPr>
            <a:solidFill>
              <a:srgbClr val="543D2C"/>
            </a:solidFill>
          </c:spPr>
          <c:invertIfNegative val="0"/>
          <c:cat>
            <c:multiLvlStrRef>
              <c:f>'D8'!$C$29:$H$30</c:f>
              <c:multiLvlStrCache>
                <c:ptCount val="6"/>
                <c:lvl>
                  <c:pt idx="0">
                    <c:v>I*</c:v>
                  </c:pt>
                  <c:pt idx="1">
                    <c:v>II*</c:v>
                  </c:pt>
                  <c:pt idx="2">
                    <c:v>III*</c:v>
                  </c:pt>
                  <c:pt idx="3">
                    <c:v>IV*</c:v>
                  </c:pt>
                  <c:pt idx="4">
                    <c:v>I*</c:v>
                  </c:pt>
                  <c:pt idx="5">
                    <c:v>II</c:v>
                  </c:pt>
                </c:lvl>
                <c:lvl>
                  <c:pt idx="0">
                    <c:v>2024</c:v>
                  </c:pt>
                  <c:pt idx="4">
                    <c:v>2025</c:v>
                  </c:pt>
                </c:lvl>
              </c:multiLvlStrCache>
            </c:multiLvlStrRef>
          </c:cat>
          <c:val>
            <c:numRef>
              <c:f>'D8'!$C$33:$H$33</c:f>
              <c:numCache>
                <c:formatCode>#,##0.00</c:formatCode>
                <c:ptCount val="6"/>
                <c:pt idx="0">
                  <c:v>67.81</c:v>
                </c:pt>
                <c:pt idx="1">
                  <c:v>63.82</c:v>
                </c:pt>
                <c:pt idx="2">
                  <c:v>77.13</c:v>
                </c:pt>
                <c:pt idx="3">
                  <c:v>70.69</c:v>
                </c:pt>
                <c:pt idx="4">
                  <c:v>59.21</c:v>
                </c:pt>
                <c:pt idx="5">
                  <c:v>46.52</c:v>
                </c:pt>
              </c:numCache>
            </c:numRef>
          </c:val>
          <c:extLst>
            <c:ext xmlns:c16="http://schemas.microsoft.com/office/drawing/2014/chart" uri="{C3380CC4-5D6E-409C-BE32-E72D297353CC}">
              <c16:uniqueId val="{00000001-4763-4730-AAE4-701482960886}"/>
            </c:ext>
          </c:extLst>
        </c:ser>
        <c:ser>
          <c:idx val="5"/>
          <c:order val="6"/>
          <c:tx>
            <c:strRef>
              <c:f>'D8'!$B$32</c:f>
              <c:strCache>
                <c:ptCount val="1"/>
                <c:pt idx="0">
                  <c:v>Gaz natural</c:v>
                </c:pt>
              </c:strCache>
            </c:strRef>
          </c:tx>
          <c:spPr>
            <a:solidFill>
              <a:srgbClr val="9B7151"/>
            </a:solidFill>
          </c:spPr>
          <c:invertIfNegative val="0"/>
          <c:cat>
            <c:multiLvlStrRef>
              <c:f>'D8'!$C$29:$H$30</c:f>
              <c:multiLvlStrCache>
                <c:ptCount val="6"/>
                <c:lvl>
                  <c:pt idx="0">
                    <c:v>I*</c:v>
                  </c:pt>
                  <c:pt idx="1">
                    <c:v>II*</c:v>
                  </c:pt>
                  <c:pt idx="2">
                    <c:v>III*</c:v>
                  </c:pt>
                  <c:pt idx="3">
                    <c:v>IV*</c:v>
                  </c:pt>
                  <c:pt idx="4">
                    <c:v>I*</c:v>
                  </c:pt>
                  <c:pt idx="5">
                    <c:v>II</c:v>
                  </c:pt>
                </c:lvl>
                <c:lvl>
                  <c:pt idx="0">
                    <c:v>2024</c:v>
                  </c:pt>
                  <c:pt idx="4">
                    <c:v>2025</c:v>
                  </c:pt>
                </c:lvl>
              </c:multiLvlStrCache>
            </c:multiLvlStrRef>
          </c:cat>
          <c:val>
            <c:numRef>
              <c:f>'D8'!$C$32:$H$32</c:f>
              <c:numCache>
                <c:formatCode>#,##0.00</c:formatCode>
                <c:ptCount val="6"/>
                <c:pt idx="0">
                  <c:v>-2.839999999999975</c:v>
                </c:pt>
                <c:pt idx="1">
                  <c:v>28.1</c:v>
                </c:pt>
                <c:pt idx="2">
                  <c:v>85.7</c:v>
                </c:pt>
                <c:pt idx="3">
                  <c:v>111.62</c:v>
                </c:pt>
                <c:pt idx="4">
                  <c:v>176.51719277000001</c:v>
                </c:pt>
                <c:pt idx="5">
                  <c:v>51.165011180000008</c:v>
                </c:pt>
              </c:numCache>
            </c:numRef>
          </c:val>
          <c:extLst>
            <c:ext xmlns:c16="http://schemas.microsoft.com/office/drawing/2014/chart" uri="{C3380CC4-5D6E-409C-BE32-E72D297353CC}">
              <c16:uniqueId val="{00000005-4763-4730-AAE4-701482960886}"/>
            </c:ext>
          </c:extLst>
        </c:ser>
        <c:ser>
          <c:idx val="3"/>
          <c:order val="7"/>
          <c:tx>
            <c:strRef>
              <c:f>'D8'!$B$31</c:f>
              <c:strCache>
                <c:ptCount val="1"/>
                <c:pt idx="0">
                  <c:v>Combustibil diesel</c:v>
                </c:pt>
              </c:strCache>
            </c:strRef>
          </c:tx>
          <c:spPr>
            <a:solidFill>
              <a:srgbClr val="D6C3B4"/>
            </a:solidFill>
            <a:ln>
              <a:solidFill>
                <a:sysClr val="window" lastClr="FFFFFF"/>
              </a:solidFill>
            </a:ln>
          </c:spPr>
          <c:invertIfNegative val="0"/>
          <c:cat>
            <c:multiLvlStrRef>
              <c:f>'D8'!$C$29:$H$30</c:f>
              <c:multiLvlStrCache>
                <c:ptCount val="6"/>
                <c:lvl>
                  <c:pt idx="0">
                    <c:v>I*</c:v>
                  </c:pt>
                  <c:pt idx="1">
                    <c:v>II*</c:v>
                  </c:pt>
                  <c:pt idx="2">
                    <c:v>III*</c:v>
                  </c:pt>
                  <c:pt idx="3">
                    <c:v>IV*</c:v>
                  </c:pt>
                  <c:pt idx="4">
                    <c:v>I*</c:v>
                  </c:pt>
                  <c:pt idx="5">
                    <c:v>II</c:v>
                  </c:pt>
                </c:lvl>
                <c:lvl>
                  <c:pt idx="0">
                    <c:v>2024</c:v>
                  </c:pt>
                  <c:pt idx="4">
                    <c:v>2025</c:v>
                  </c:pt>
                </c:lvl>
              </c:multiLvlStrCache>
            </c:multiLvlStrRef>
          </c:cat>
          <c:val>
            <c:numRef>
              <c:f>'D8'!$C$31:$H$31</c:f>
              <c:numCache>
                <c:formatCode>#,##0.00</c:formatCode>
                <c:ptCount val="6"/>
                <c:pt idx="0">
                  <c:v>144.93</c:v>
                </c:pt>
                <c:pt idx="1">
                  <c:v>133.69</c:v>
                </c:pt>
                <c:pt idx="2">
                  <c:v>157.63999999999999</c:v>
                </c:pt>
                <c:pt idx="3">
                  <c:v>133.75</c:v>
                </c:pt>
                <c:pt idx="4">
                  <c:v>117.13</c:v>
                </c:pt>
                <c:pt idx="5">
                  <c:v>132.35</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75"/>
        <c:overlap val="100"/>
        <c:axId val="51601792"/>
        <c:axId val="51603328"/>
      </c:barChart>
      <c:lineChart>
        <c:grouping val="standard"/>
        <c:varyColors val="0"/>
        <c:ser>
          <c:idx val="7"/>
          <c:order val="3"/>
          <c:tx>
            <c:strRef>
              <c:f>'D8'!$B$38</c:f>
              <c:strCache>
                <c:ptCount val="1"/>
                <c:pt idx="0">
                  <c:v>Total </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'D8'!$C$29:$H$30</c:f>
              <c:multiLvlStrCache>
                <c:ptCount val="6"/>
                <c:lvl>
                  <c:pt idx="0">
                    <c:v>I*</c:v>
                  </c:pt>
                  <c:pt idx="1">
                    <c:v>II*</c:v>
                  </c:pt>
                  <c:pt idx="2">
                    <c:v>III*</c:v>
                  </c:pt>
                  <c:pt idx="3">
                    <c:v>IV*</c:v>
                  </c:pt>
                  <c:pt idx="4">
                    <c:v>I*</c:v>
                  </c:pt>
                  <c:pt idx="5">
                    <c:v>II</c:v>
                  </c:pt>
                </c:lvl>
                <c:lvl>
                  <c:pt idx="0">
                    <c:v>2024</c:v>
                  </c:pt>
                  <c:pt idx="4">
                    <c:v>2025</c:v>
                  </c:pt>
                </c:lvl>
              </c:multiLvlStrCache>
            </c:multiLvlStrRef>
          </c:cat>
          <c:val>
            <c:numRef>
              <c:f>'D8'!$C$38:$H$38</c:f>
              <c:numCache>
                <c:formatCode>#,##0.00</c:formatCode>
                <c:ptCount val="6"/>
                <c:pt idx="0">
                  <c:v>255.18999999999997</c:v>
                </c:pt>
                <c:pt idx="1">
                  <c:v>276.10000000000008</c:v>
                </c:pt>
                <c:pt idx="2">
                  <c:v>394.91</c:v>
                </c:pt>
                <c:pt idx="3">
                  <c:v>404.11</c:v>
                </c:pt>
                <c:pt idx="4">
                  <c:v>494.02719277000006</c:v>
                </c:pt>
                <c:pt idx="5">
                  <c:v>355.84501117999997</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60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R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85058971453705"/>
          <c:y val="0.11111885350614359"/>
          <c:w val="0.80432349956255467"/>
          <c:h val="0.6574905002546324"/>
        </c:manualLayout>
      </c:layout>
      <c:barChart>
        <c:barDir val="col"/>
        <c:grouping val="clustered"/>
        <c:varyColors val="0"/>
        <c:ser>
          <c:idx val="1"/>
          <c:order val="1"/>
          <c:tx>
            <c:strRef>
              <c:f>'D9'!$B$29</c:f>
              <c:strCache>
                <c:ptCount val="1"/>
                <c:pt idx="0">
                  <c:v>Export</c:v>
                </c:pt>
              </c:strCache>
            </c:strRef>
          </c:tx>
          <c:spPr>
            <a:solidFill>
              <a:srgbClr val="B9937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'D9'!$C$26:$H$27</c:f>
              <c:multiLvlStrCache>
                <c:ptCount val="6"/>
                <c:lvl>
                  <c:pt idx="0">
                    <c:v>I*</c:v>
                  </c:pt>
                  <c:pt idx="1">
                    <c:v>II*</c:v>
                  </c:pt>
                  <c:pt idx="2">
                    <c:v>III*</c:v>
                  </c:pt>
                  <c:pt idx="3">
                    <c:v>IV*</c:v>
                  </c:pt>
                  <c:pt idx="4">
                    <c:v>I*</c:v>
                  </c:pt>
                  <c:pt idx="5">
                    <c:v>II</c:v>
                  </c:pt>
                </c:lvl>
                <c:lvl>
                  <c:pt idx="0">
                    <c:v>2024</c:v>
                  </c:pt>
                  <c:pt idx="4">
                    <c:v>2025</c:v>
                  </c:pt>
                </c:lvl>
              </c:multiLvlStrCache>
            </c:multiLvlStrRef>
          </c:cat>
          <c:val>
            <c:numRef>
              <c:f>'D9'!$C$29:$H$29</c:f>
              <c:numCache>
                <c:formatCode>0.00</c:formatCode>
                <c:ptCount val="6"/>
                <c:pt idx="0">
                  <c:v>575.89922504000003</c:v>
                </c:pt>
                <c:pt idx="1">
                  <c:v>691.25729493000006</c:v>
                </c:pt>
                <c:pt idx="2">
                  <c:v>750.75237161000018</c:v>
                </c:pt>
                <c:pt idx="3">
                  <c:v>714.15379933999998</c:v>
                </c:pt>
                <c:pt idx="4">
                  <c:v>618.19845289999989</c:v>
                </c:pt>
                <c:pt idx="5">
                  <c:v>803.80959643999995</c:v>
                </c:pt>
              </c:numCache>
            </c:numRef>
          </c:val>
          <c:extLst>
            <c:ext xmlns:c16="http://schemas.microsoft.com/office/drawing/2014/chart" uri="{C3380CC4-5D6E-409C-BE32-E72D297353CC}">
              <c16:uniqueId val="{00000001-00FC-4811-841C-BBC74812F9F2}"/>
            </c:ext>
          </c:extLst>
        </c:ser>
        <c:ser>
          <c:idx val="2"/>
          <c:order val="2"/>
          <c:tx>
            <c:strRef>
              <c:f>'D9'!$B$30</c:f>
              <c:strCache>
                <c:ptCount val="1"/>
                <c:pt idx="0">
                  <c:v>Import</c:v>
                </c:pt>
              </c:strCache>
            </c:strRef>
          </c:tx>
          <c:spPr>
            <a:solidFill>
              <a:srgbClr val="D9D9D9"/>
            </a:solidFill>
            <a:ln>
              <a:noFill/>
            </a:ln>
            <a:effectLst/>
          </c:spPr>
          <c:invertIfNegative val="0"/>
          <c:dLbls>
            <c:dLbl>
              <c:idx val="0"/>
              <c:layout>
                <c:manualLayout>
                  <c:x val="5.6497175141242591E-3"/>
                  <c:y val="1.194029850746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'D9'!$C$26:$H$27</c:f>
              <c:multiLvlStrCache>
                <c:ptCount val="6"/>
                <c:lvl>
                  <c:pt idx="0">
                    <c:v>I*</c:v>
                  </c:pt>
                  <c:pt idx="1">
                    <c:v>II*</c:v>
                  </c:pt>
                  <c:pt idx="2">
                    <c:v>III*</c:v>
                  </c:pt>
                  <c:pt idx="3">
                    <c:v>IV*</c:v>
                  </c:pt>
                  <c:pt idx="4">
                    <c:v>I*</c:v>
                  </c:pt>
                  <c:pt idx="5">
                    <c:v>II</c:v>
                  </c:pt>
                </c:lvl>
                <c:lvl>
                  <c:pt idx="0">
                    <c:v>2024</c:v>
                  </c:pt>
                  <c:pt idx="4">
                    <c:v>2025</c:v>
                  </c:pt>
                </c:lvl>
              </c:multiLvlStrCache>
            </c:multiLvlStrRef>
          </c:cat>
          <c:val>
            <c:numRef>
              <c:f>'D9'!$C$30:$H$30</c:f>
              <c:numCache>
                <c:formatCode>0.00</c:formatCode>
                <c:ptCount val="6"/>
                <c:pt idx="0">
                  <c:v>358.76879188000004</c:v>
                </c:pt>
                <c:pt idx="1">
                  <c:v>445.08828991000013</c:v>
                </c:pt>
                <c:pt idx="2">
                  <c:v>514.28319596999995</c:v>
                </c:pt>
                <c:pt idx="3">
                  <c:v>478.97749885999997</c:v>
                </c:pt>
                <c:pt idx="4">
                  <c:v>425.73084217000002</c:v>
                </c:pt>
                <c:pt idx="5">
                  <c:v>564.96545748000005</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'D9'!$B$28</c:f>
              <c:strCache>
                <c:ptCount val="1"/>
                <c:pt idx="0">
                  <c:v>Sold </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'D9'!$C$26:$H$27</c:f>
              <c:multiLvlStrCache>
                <c:ptCount val="6"/>
                <c:lvl>
                  <c:pt idx="0">
                    <c:v>I*</c:v>
                  </c:pt>
                  <c:pt idx="1">
                    <c:v>II*</c:v>
                  </c:pt>
                  <c:pt idx="2">
                    <c:v>III*</c:v>
                  </c:pt>
                  <c:pt idx="3">
                    <c:v>IV*</c:v>
                  </c:pt>
                  <c:pt idx="4">
                    <c:v>I*</c:v>
                  </c:pt>
                  <c:pt idx="5">
                    <c:v>II</c:v>
                  </c:pt>
                </c:lvl>
                <c:lvl>
                  <c:pt idx="0">
                    <c:v>2024</c:v>
                  </c:pt>
                  <c:pt idx="4">
                    <c:v>2025</c:v>
                  </c:pt>
                </c:lvl>
              </c:multiLvlStrCache>
            </c:multiLvlStrRef>
          </c:cat>
          <c:val>
            <c:numRef>
              <c:f>'D9'!$C$28:$H$28</c:f>
              <c:numCache>
                <c:formatCode>0.00</c:formatCode>
                <c:ptCount val="6"/>
                <c:pt idx="0">
                  <c:v>217.13043316</c:v>
                </c:pt>
                <c:pt idx="1">
                  <c:v>246.16900501999993</c:v>
                </c:pt>
                <c:pt idx="2">
                  <c:v>236.46917564000023</c:v>
                </c:pt>
                <c:pt idx="3">
                  <c:v>235.17630048000001</c:v>
                </c:pt>
                <c:pt idx="4">
                  <c:v>192.46761072999988</c:v>
                </c:pt>
                <c:pt idx="5">
                  <c:v>238.8441389599999</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'D9'!$B$31</c:f>
              <c:strCache>
                <c:ptCount val="1"/>
                <c:pt idx="0">
                  <c:v>Sold / PIB (scala din dreapta)</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'D9'!$C$26:$H$27</c:f>
              <c:multiLvlStrCache>
                <c:ptCount val="6"/>
                <c:lvl>
                  <c:pt idx="0">
                    <c:v>I*</c:v>
                  </c:pt>
                  <c:pt idx="1">
                    <c:v>II*</c:v>
                  </c:pt>
                  <c:pt idx="2">
                    <c:v>III*</c:v>
                  </c:pt>
                  <c:pt idx="3">
                    <c:v>IV*</c:v>
                  </c:pt>
                  <c:pt idx="4">
                    <c:v>I*</c:v>
                  </c:pt>
                  <c:pt idx="5">
                    <c:v>II</c:v>
                  </c:pt>
                </c:lvl>
                <c:lvl>
                  <c:pt idx="0">
                    <c:v>2024</c:v>
                  </c:pt>
                  <c:pt idx="4">
                    <c:v>2025</c:v>
                  </c:pt>
                </c:lvl>
              </c:multiLvlStrCache>
            </c:multiLvlStrRef>
          </c:cat>
          <c:val>
            <c:numRef>
              <c:f>'D9'!$C$31:$H$31</c:f>
              <c:numCache>
                <c:formatCode>0.0</c:formatCode>
                <c:ptCount val="6"/>
                <c:pt idx="0">
                  <c:v>5.6507776227852844</c:v>
                </c:pt>
                <c:pt idx="1">
                  <c:v>5.7865032520726523</c:v>
                </c:pt>
                <c:pt idx="2">
                  <c:v>4.5354809754151502</c:v>
                </c:pt>
                <c:pt idx="3">
                  <c:v>4.8096331729304245</c:v>
                </c:pt>
                <c:pt idx="4">
                  <c:v>4.8718565299381114</c:v>
                </c:pt>
                <c:pt idx="5">
                  <c:v>5.0134025184560134</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a:p>
                <a:pPr>
                  <a:defRPr/>
                </a:pPr>
                <a:endParaRPr lang="ro-MD"/>
              </a:p>
            </c:rich>
          </c:tx>
          <c:layout>
            <c:manualLayout>
              <c:xMode val="edge"/>
              <c:yMode val="edge"/>
              <c:x val="1.7912052085082841E-2"/>
              <c:y val="0.3286202060563325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2.8727489063867021E-2"/>
          <c:y val="0.90200712970580166"/>
          <c:w val="0.96942320209973754"/>
          <c:h val="8.22423316488423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Personale</c:v>
                </c:pt>
                <c:pt idx="1">
                  <c:v>De afaceri</c:v>
                </c:pt>
              </c:strCache>
            </c:strRef>
          </c:tx>
          <c:spPr>
            <a:solidFill>
              <a:sysClr val="window" lastClr="FFFFFF">
                <a:lumMod val="85000"/>
              </a:sys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6982-46F6-91D3-9401DA1534ED}"/>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6982-46F6-91D3-9401DA1534E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Personale</c:v>
                </c:pt>
                <c:pt idx="1">
                  <c:v>De afaceri</c:v>
                </c:pt>
              </c:strCache>
            </c:strRef>
          </c:cat>
          <c:val>
            <c:numRef>
              <c:f>'D10'!$C$51:$C$52</c:f>
              <c:numCache>
                <c:formatCode>0.00</c:formatCode>
                <c:ptCount val="2"/>
                <c:pt idx="0">
                  <c:v>231.48220440999998</c:v>
                </c:pt>
                <c:pt idx="1">
                  <c:v>24.074995390000002</c:v>
                </c:pt>
              </c:numCache>
            </c:numRef>
          </c:val>
          <c:extLst>
            <c:ext xmlns:c16="http://schemas.microsoft.com/office/drawing/2014/chart" uri="{C3380CC4-5D6E-409C-BE32-E72D297353CC}">
              <c16:uniqueId val="{00000002-6982-46F6-91D3-9401DA1534ED}"/>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54399705418921684"/>
          <c:h val="0.77057622408264737"/>
        </c:manualLayout>
      </c:layout>
      <c:barChart>
        <c:barDir val="bar"/>
        <c:grouping val="clustered"/>
        <c:varyColors val="0"/>
        <c:ser>
          <c:idx val="0"/>
          <c:order val="0"/>
          <c:tx>
            <c:strRef>
              <c:f>'D10'!$B$56:$B$59</c:f>
              <c:strCache>
                <c:ptCount val="4"/>
                <c:pt idx="0">
                  <c:v>Maritim</c:v>
                </c:pt>
                <c:pt idx="1">
                  <c:v>Aerian</c:v>
                </c:pt>
                <c:pt idx="2">
                  <c:v>Auto</c:v>
                </c:pt>
                <c:pt idx="3">
                  <c:v>Altele</c:v>
                </c:pt>
              </c:strCache>
            </c:strRef>
          </c:tx>
          <c:spPr>
            <a:solidFill>
              <a:srgbClr val="D8D9D9"/>
            </a:solidFill>
            <a:ln>
              <a:noFill/>
            </a:ln>
            <a:effectLst/>
          </c:spPr>
          <c:invertIfNegative val="0"/>
          <c:dLbls>
            <c:spPr>
              <a:noFill/>
              <a:ln>
                <a:noFill/>
              </a:ln>
              <a:effectLst/>
            </c:spPr>
            <c:txPr>
              <a:bodyPr rot="0" spcFirstLastPara="1" vertOverflow="ellipsis" vert="horz" wrap="square" anchor="t" anchorCtr="0"/>
              <a:lstStyle/>
              <a:p>
                <a:pPr>
                  <a:defRPr sz="700" b="0" i="0" u="none" strike="noStrike" kern="1200" baseline="0">
                    <a:solidFill>
                      <a:schemeClr val="bg1">
                        <a:lumMod val="95000"/>
                      </a:schemeClr>
                    </a:solidFill>
                    <a:latin typeface="Cambria" panose="02040503050406030204" pitchFamily="18" charset="0"/>
                    <a:ea typeface="Cambria" panose="02040503050406030204" pitchFamily="18" charset="0"/>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Maritim</c:v>
                </c:pt>
                <c:pt idx="1">
                  <c:v>Aerian</c:v>
                </c:pt>
                <c:pt idx="2">
                  <c:v>Auto</c:v>
                </c:pt>
                <c:pt idx="3">
                  <c:v>Altele</c:v>
                </c:pt>
              </c:strCache>
            </c:strRef>
          </c:cat>
          <c:val>
            <c:numRef>
              <c:f>'D10'!$D$56:$D$59</c:f>
              <c:numCache>
                <c:formatCode>0.00</c:formatCode>
                <c:ptCount val="4"/>
                <c:pt idx="0">
                  <c:v>24.66043457</c:v>
                </c:pt>
                <c:pt idx="1">
                  <c:v>93.124869090000004</c:v>
                </c:pt>
                <c:pt idx="2">
                  <c:v>88.164112349999996</c:v>
                </c:pt>
                <c:pt idx="3">
                  <c:v>3.1670930899999945</c:v>
                </c:pt>
              </c:numCache>
            </c:numRef>
          </c:val>
          <c:extLst>
            <c:ext xmlns:c16="http://schemas.microsoft.com/office/drawing/2014/chart" uri="{C3380CC4-5D6E-409C-BE32-E72D297353CC}">
              <c16:uniqueId val="{00000004-FE13-46EB-B8C9-D363C79E4567}"/>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60539488909705"/>
          <c:y val="0.17064314881885578"/>
          <c:w val="0.4484226052974013"/>
          <c:h val="0.73843137407460713"/>
        </c:manualLayout>
      </c:layout>
      <c:barChart>
        <c:barDir val="bar"/>
        <c:grouping val="clustered"/>
        <c:varyColors val="0"/>
        <c:ser>
          <c:idx val="0"/>
          <c:order val="0"/>
          <c:tx>
            <c:strRef>
              <c:f>'D10'!$B$56:$B$59</c:f>
              <c:strCache>
                <c:ptCount val="4"/>
                <c:pt idx="0">
                  <c:v>Maritim</c:v>
                </c:pt>
                <c:pt idx="1">
                  <c:v>Aerian</c:v>
                </c:pt>
                <c:pt idx="2">
                  <c:v>Auto</c:v>
                </c:pt>
                <c:pt idx="3">
                  <c:v>Altele</c:v>
                </c:pt>
              </c:strCache>
            </c:strRef>
          </c:tx>
          <c:spPr>
            <a:solidFill>
              <a:srgbClr val="D8D9D9"/>
            </a:solidFill>
            <a:ln>
              <a:noFill/>
            </a:ln>
            <a:effectLst/>
          </c:spPr>
          <c:invertIfNegative val="0"/>
          <c:dLbls>
            <c:dLbl>
              <c:idx val="1"/>
              <c:dLblPos val="outEnd"/>
              <c:showLegendKey val="0"/>
              <c:showVal val="1"/>
              <c:showCatName val="0"/>
              <c:showSerName val="0"/>
              <c:showPercent val="0"/>
              <c:showBubbleSize val="0"/>
              <c:extLst>
                <c:ext xmlns:c15="http://schemas.microsoft.com/office/drawing/2012/chart" uri="{CE6537A1-D6FC-4f65-9D91-7224C49458BB}">
                  <c15:layout>
                    <c:manualLayout>
                      <c:w val="0.25997618575714609"/>
                      <c:h val="0.21353338779074149"/>
                    </c:manualLayout>
                  </c15:layout>
                </c:ext>
                <c:ext xmlns:c16="http://schemas.microsoft.com/office/drawing/2014/chart" uri="{C3380CC4-5D6E-409C-BE32-E72D297353CC}">
                  <c16:uniqueId val="{00000001-01F7-4C2C-ABBB-6F0C24DBC883}"/>
                </c:ext>
              </c:extLst>
            </c:dLbl>
            <c:dLbl>
              <c:idx val="2"/>
              <c:dLblPos val="outEnd"/>
              <c:showLegendKey val="0"/>
              <c:showVal val="1"/>
              <c:showCatName val="0"/>
              <c:showSerName val="0"/>
              <c:showPercent val="0"/>
              <c:showBubbleSize val="0"/>
              <c:extLst>
                <c:ext xmlns:c15="http://schemas.microsoft.com/office/drawing/2012/chart" uri="{CE6537A1-D6FC-4f65-9D91-7224C49458BB}">
                  <c15:layout>
                    <c:manualLayout>
                      <c:w val="0.25036878790950584"/>
                      <c:h val="0.1232689344163601"/>
                    </c:manualLayout>
                  </c15:layout>
                </c:ext>
                <c:ext xmlns:c16="http://schemas.microsoft.com/office/drawing/2014/chart" uri="{C3380CC4-5D6E-409C-BE32-E72D297353CC}">
                  <c16:uniqueId val="{00000002-01F7-4C2C-ABBB-6F0C24DBC883}"/>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Maritim</c:v>
                </c:pt>
                <c:pt idx="1">
                  <c:v>Aerian</c:v>
                </c:pt>
                <c:pt idx="2">
                  <c:v>Auto</c:v>
                </c:pt>
                <c:pt idx="3">
                  <c:v>Altele</c:v>
                </c:pt>
              </c:strCache>
            </c:strRef>
          </c:cat>
          <c:val>
            <c:numRef>
              <c:f>'D10'!$C$56:$C$59</c:f>
              <c:numCache>
                <c:formatCode>0.00</c:formatCode>
                <c:ptCount val="4"/>
                <c:pt idx="0">
                  <c:v>2.9551638200000001</c:v>
                </c:pt>
                <c:pt idx="1">
                  <c:v>65.294968190000006</c:v>
                </c:pt>
                <c:pt idx="2">
                  <c:v>76.28878666</c:v>
                </c:pt>
                <c:pt idx="3">
                  <c:v>5.6349653399999937</c:v>
                </c:pt>
              </c:numCache>
            </c:numRef>
          </c:val>
          <c:extLst>
            <c:ext xmlns:c16="http://schemas.microsoft.com/office/drawing/2014/chart" uri="{C3380CC4-5D6E-409C-BE32-E72D297353CC}">
              <c16:uniqueId val="{00000004-01F7-4C2C-ABBB-6F0C24DBC883}"/>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'D10'!$B$63:$B$64</c:f>
              <c:strCache>
                <c:ptCount val="2"/>
                <c:pt idx="0">
                  <c:v>Aplicațiile program</c:v>
                </c:pt>
                <c:pt idx="1">
                  <c:v>Alte servicii de informatică</c:v>
                </c:pt>
              </c:strCache>
            </c:strRef>
          </c:tx>
          <c:spPr>
            <a:solidFill>
              <a:srgbClr val="D8D9D9"/>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803B-4103-AAF9-7609A69B3D3E}"/>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803B-4103-AAF9-7609A69B3D3E}"/>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Aplicațiile program</c:v>
                </c:pt>
                <c:pt idx="1">
                  <c:v>Alte servicii de informatică</c:v>
                </c:pt>
              </c:strCache>
            </c:strRef>
          </c:cat>
          <c:val>
            <c:numRef>
              <c:f>'D10'!$C$63:$C$64</c:f>
              <c:numCache>
                <c:formatCode>0.00</c:formatCode>
                <c:ptCount val="2"/>
                <c:pt idx="0">
                  <c:v>59.879243199999998</c:v>
                </c:pt>
                <c:pt idx="1">
                  <c:v>140.56934479</c:v>
                </c:pt>
              </c:numCache>
            </c:numRef>
          </c:val>
          <c:extLst>
            <c:ext xmlns:c16="http://schemas.microsoft.com/office/drawing/2014/chart" uri="{C3380CC4-5D6E-409C-BE32-E72D297353CC}">
              <c16:uniqueId val="{00000002-803B-4103-AAF9-7609A69B3D3E}"/>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Personale</c:v>
                </c:pt>
                <c:pt idx="1">
                  <c:v>De afaceri</c:v>
                </c:pt>
              </c:strCache>
            </c:strRef>
          </c:tx>
          <c:spPr>
            <a:solidFill>
              <a:sysClr val="window" lastClr="FFFFFF">
                <a:lumMod val="85000"/>
              </a:sys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3871948826622716"/>
                      <c:h val="0.2362145167352096"/>
                    </c:manualLayout>
                  </c15:layout>
                </c:ext>
                <c:ext xmlns:c16="http://schemas.microsoft.com/office/drawing/2014/chart" uri="{C3380CC4-5D6E-409C-BE32-E72D297353CC}">
                  <c16:uniqueId val="{00000000-3BE7-4854-9163-E56410B5ECA3}"/>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3BE7-4854-9163-E56410B5ECA3}"/>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Personale</c:v>
                </c:pt>
                <c:pt idx="1">
                  <c:v>De afaceri</c:v>
                </c:pt>
              </c:strCache>
            </c:strRef>
          </c:cat>
          <c:val>
            <c:numRef>
              <c:f>'D10'!$D$51:$D$52</c:f>
              <c:numCache>
                <c:formatCode>0.00</c:formatCode>
                <c:ptCount val="2"/>
                <c:pt idx="0">
                  <c:v>189.82365476999999</c:v>
                </c:pt>
                <c:pt idx="1">
                  <c:v>30.035647860000001</c:v>
                </c:pt>
              </c:numCache>
            </c:numRef>
          </c:val>
          <c:extLst>
            <c:ext xmlns:c16="http://schemas.microsoft.com/office/drawing/2014/chart" uri="{C3380CC4-5D6E-409C-BE32-E72D297353CC}">
              <c16:uniqueId val="{00000002-6FF6-4631-90F2-552FD17EF975}"/>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96403589867267E-2"/>
          <c:y val="5.4110210129127846E-2"/>
          <c:w val="0.87056772585253595"/>
          <c:h val="0.75677361063946724"/>
        </c:manualLayout>
      </c:layout>
      <c:barChart>
        <c:barDir val="col"/>
        <c:grouping val="stacked"/>
        <c:varyColors val="0"/>
        <c:ser>
          <c:idx val="3"/>
          <c:order val="0"/>
          <c:tx>
            <c:strRef>
              <c:f>'D11'!$B$46</c:f>
              <c:strCache>
                <c:ptCount val="1"/>
                <c:pt idx="0">
                  <c:v>Alte venituri primare, net</c:v>
                </c:pt>
              </c:strCache>
            </c:strRef>
          </c:tx>
          <c:spPr>
            <a:solidFill>
              <a:schemeClr val="tx1"/>
            </a:solidFill>
            <a:ln>
              <a:noFill/>
            </a:ln>
            <a:effectLst/>
          </c:spPr>
          <c:invertIfNegative val="0"/>
          <c:cat>
            <c:multiLvlStrRef>
              <c:f>'D11'!$C$41:$H$42</c:f>
              <c:multiLvlStrCache>
                <c:ptCount val="6"/>
                <c:lvl>
                  <c:pt idx="0">
                    <c:v>I*</c:v>
                  </c:pt>
                  <c:pt idx="1">
                    <c:v>II*</c:v>
                  </c:pt>
                  <c:pt idx="2">
                    <c:v>III*</c:v>
                  </c:pt>
                  <c:pt idx="3">
                    <c:v>IV*</c:v>
                  </c:pt>
                  <c:pt idx="4">
                    <c:v>I*</c:v>
                  </c:pt>
                  <c:pt idx="5">
                    <c:v>II</c:v>
                  </c:pt>
                </c:lvl>
                <c:lvl>
                  <c:pt idx="0">
                    <c:v>2024</c:v>
                  </c:pt>
                  <c:pt idx="4">
                    <c:v>2025</c:v>
                  </c:pt>
                </c:lvl>
              </c:multiLvlStrCache>
            </c:multiLvlStrRef>
          </c:cat>
          <c:val>
            <c:numRef>
              <c:f>'D11'!$C$46:$H$46</c:f>
              <c:numCache>
                <c:formatCode>#,##0.00</c:formatCode>
                <c:ptCount val="6"/>
                <c:pt idx="0">
                  <c:v>0.98</c:v>
                </c:pt>
                <c:pt idx="1">
                  <c:v>1.05</c:v>
                </c:pt>
                <c:pt idx="2">
                  <c:v>3.0000000000000027E-2</c:v>
                </c:pt>
                <c:pt idx="3">
                  <c:v>0.83000000000000007</c:v>
                </c:pt>
                <c:pt idx="4">
                  <c:v>1.65641522</c:v>
                </c:pt>
                <c:pt idx="5">
                  <c:v>2.4900000000000002</c:v>
                </c:pt>
              </c:numCache>
            </c:numRef>
          </c:val>
          <c:extLst>
            <c:ext xmlns:c16="http://schemas.microsoft.com/office/drawing/2014/chart" uri="{C3380CC4-5D6E-409C-BE32-E72D297353CC}">
              <c16:uniqueId val="{00000000-A525-4E17-95CE-0B8A8B398CB9}"/>
            </c:ext>
          </c:extLst>
        </c:ser>
        <c:ser>
          <c:idx val="2"/>
          <c:order val="1"/>
          <c:tx>
            <c:strRef>
              <c:f>'D11'!$B$45</c:f>
              <c:strCache>
                <c:ptCount val="1"/>
                <c:pt idx="0">
                  <c:v>Venituri din investiţii, net</c:v>
                </c:pt>
              </c:strCache>
            </c:strRef>
          </c:tx>
          <c:spPr>
            <a:solidFill>
              <a:srgbClr val="AC8160"/>
            </a:solidFill>
            <a:ln>
              <a:noFill/>
            </a:ln>
            <a:effectLst/>
          </c:spPr>
          <c:invertIfNegative val="0"/>
          <c:dLbls>
            <c:dLbl>
              <c:idx val="0"/>
              <c:layout>
                <c:manualLayout>
                  <c:x val="1.4880954124596238E-3"/>
                  <c:y val="-9.73718686136126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7D-4A1A-B000-67BF6E24849E}"/>
                </c:ext>
              </c:extLst>
            </c:dLbl>
            <c:dLbl>
              <c:idx val="1"/>
              <c:layout>
                <c:manualLayout>
                  <c:x val="-5.4562868141944061E-17"/>
                  <c:y val="-0.1575112178123151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7D-4A1A-B000-67BF6E24849E}"/>
                </c:ext>
              </c:extLst>
            </c:dLbl>
            <c:dLbl>
              <c:idx val="2"/>
              <c:layout>
                <c:manualLayout>
                  <c:x val="-5.4562868141944061E-17"/>
                  <c:y val="-0.172737783838218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7D-4A1A-B000-67BF6E24849E}"/>
                </c:ext>
              </c:extLst>
            </c:dLbl>
            <c:dLbl>
              <c:idx val="3"/>
              <c:layout>
                <c:manualLayout>
                  <c:x val="0"/>
                  <c:y val="-0.1786803506281125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7D-4A1A-B000-67BF6E24849E}"/>
                </c:ext>
              </c:extLst>
            </c:dLbl>
            <c:dLbl>
              <c:idx val="4"/>
              <c:layout>
                <c:manualLayout>
                  <c:x val="-1.0912573628388812E-16"/>
                  <c:y val="-0.112685012370963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7D-4A1A-B000-67BF6E24849E}"/>
                </c:ext>
              </c:extLst>
            </c:dLbl>
            <c:dLbl>
              <c:idx val="5"/>
              <c:layout>
                <c:manualLayout>
                  <c:x val="-1.0912573628388812E-16"/>
                  <c:y val="-0.19738962289840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7D-4A1A-B000-67BF6E24849E}"/>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'D11'!$C$41:$H$42</c:f>
              <c:multiLvlStrCache>
                <c:ptCount val="6"/>
                <c:lvl>
                  <c:pt idx="0">
                    <c:v>I*</c:v>
                  </c:pt>
                  <c:pt idx="1">
                    <c:v>II*</c:v>
                  </c:pt>
                  <c:pt idx="2">
                    <c:v>III*</c:v>
                  </c:pt>
                  <c:pt idx="3">
                    <c:v>IV*</c:v>
                  </c:pt>
                  <c:pt idx="4">
                    <c:v>I*</c:v>
                  </c:pt>
                  <c:pt idx="5">
                    <c:v>II</c:v>
                  </c:pt>
                </c:lvl>
                <c:lvl>
                  <c:pt idx="0">
                    <c:v>2024</c:v>
                  </c:pt>
                  <c:pt idx="4">
                    <c:v>2025</c:v>
                  </c:pt>
                </c:lvl>
              </c:multiLvlStrCache>
            </c:multiLvlStrRef>
          </c:cat>
          <c:val>
            <c:numRef>
              <c:f>'D11'!$C$45:$H$45</c:f>
              <c:numCache>
                <c:formatCode>#,##0.00</c:formatCode>
                <c:ptCount val="6"/>
                <c:pt idx="0">
                  <c:v>-85.410525169999971</c:v>
                </c:pt>
                <c:pt idx="1">
                  <c:v>-174.69587657</c:v>
                </c:pt>
                <c:pt idx="2">
                  <c:v>-199.72481838999997</c:v>
                </c:pt>
                <c:pt idx="3">
                  <c:v>-222.30260810999999</c:v>
                </c:pt>
                <c:pt idx="4">
                  <c:v>-130.18818644000001</c:v>
                </c:pt>
                <c:pt idx="5">
                  <c:v>-202.84845443</c:v>
                </c:pt>
              </c:numCache>
            </c:numRef>
          </c:val>
          <c:extLst>
            <c:ext xmlns:c16="http://schemas.microsoft.com/office/drawing/2014/chart" uri="{C3380CC4-5D6E-409C-BE32-E72D297353CC}">
              <c16:uniqueId val="{00000001-A525-4E17-95CE-0B8A8B398CB9}"/>
            </c:ext>
          </c:extLst>
        </c:ser>
        <c:ser>
          <c:idx val="1"/>
          <c:order val="2"/>
          <c:tx>
            <c:strRef>
              <c:f>'D11'!$B$44</c:f>
              <c:strCache>
                <c:ptCount val="1"/>
                <c:pt idx="0">
                  <c:v>Remunerarea salariaților, net   </c:v>
                </c:pt>
              </c:strCache>
            </c:strRef>
          </c:tx>
          <c:spPr>
            <a:solidFill>
              <a:srgbClr val="D9D9D9"/>
            </a:solidFill>
            <a:ln>
              <a:noFill/>
            </a:ln>
            <a:effectLst/>
          </c:spPr>
          <c:invertIfNegative val="0"/>
          <c:dLbls>
            <c:dLbl>
              <c:idx val="0"/>
              <c:layout>
                <c:manualLayout>
                  <c:x val="0"/>
                  <c:y val="-0.148447172812954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7D-4A1A-B000-67BF6E24849E}"/>
                </c:ext>
              </c:extLst>
            </c:dLbl>
            <c:dLbl>
              <c:idx val="1"/>
              <c:layout>
                <c:manualLayout>
                  <c:x val="0"/>
                  <c:y val="-0.1851350714982890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7D-4A1A-B000-67BF6E24849E}"/>
                </c:ext>
              </c:extLst>
            </c:dLbl>
            <c:dLbl>
              <c:idx val="2"/>
              <c:layout>
                <c:manualLayout>
                  <c:x val="-1.4880954124596782E-3"/>
                  <c:y val="-0.172645063767716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7D-4A1A-B000-67BF6E24849E}"/>
                </c:ext>
              </c:extLst>
            </c:dLbl>
            <c:dLbl>
              <c:idx val="3"/>
              <c:layout>
                <c:manualLayout>
                  <c:x val="-1.0912573628388812E-16"/>
                  <c:y val="-0.168687642462048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7D-4A1A-B000-67BF6E24849E}"/>
                </c:ext>
              </c:extLst>
            </c:dLbl>
            <c:dLbl>
              <c:idx val="4"/>
              <c:layout>
                <c:manualLayout>
                  <c:x val="-1.4880954124596238E-3"/>
                  <c:y val="-0.1457933898487024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7D-4A1A-B000-67BF6E24849E}"/>
                </c:ext>
              </c:extLst>
            </c:dLbl>
            <c:dLbl>
              <c:idx val="5"/>
              <c:layout>
                <c:manualLayout>
                  <c:x val="-5.9523816498386036E-3"/>
                  <c:y val="-0.164815921410819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7D-4A1A-B000-67BF6E24849E}"/>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'D11'!$C$41:$H$42</c:f>
              <c:multiLvlStrCache>
                <c:ptCount val="6"/>
                <c:lvl>
                  <c:pt idx="0">
                    <c:v>I*</c:v>
                  </c:pt>
                  <c:pt idx="1">
                    <c:v>II*</c:v>
                  </c:pt>
                  <c:pt idx="2">
                    <c:v>III*</c:v>
                  </c:pt>
                  <c:pt idx="3">
                    <c:v>IV*</c:v>
                  </c:pt>
                  <c:pt idx="4">
                    <c:v>I*</c:v>
                  </c:pt>
                  <c:pt idx="5">
                    <c:v>II</c:v>
                  </c:pt>
                </c:lvl>
                <c:lvl>
                  <c:pt idx="0">
                    <c:v>2024</c:v>
                  </c:pt>
                  <c:pt idx="4">
                    <c:v>2025</c:v>
                  </c:pt>
                </c:lvl>
              </c:multiLvlStrCache>
            </c:multiLvlStrRef>
          </c:cat>
          <c:val>
            <c:numRef>
              <c:f>'D11'!$C$44:$H$44</c:f>
              <c:numCache>
                <c:formatCode>#,##0.00</c:formatCode>
                <c:ptCount val="6"/>
                <c:pt idx="0">
                  <c:v>167.62735706000001</c:v>
                </c:pt>
                <c:pt idx="1">
                  <c:v>216.10637489999999</c:v>
                </c:pt>
                <c:pt idx="2">
                  <c:v>199.60221194000002</c:v>
                </c:pt>
                <c:pt idx="3">
                  <c:v>189.46462309</c:v>
                </c:pt>
                <c:pt idx="4">
                  <c:v>164.12068508000002</c:v>
                </c:pt>
                <c:pt idx="5">
                  <c:v>174.53145526</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'D11'!$B$47</c:f>
              <c:strCache>
                <c:ptCount val="1"/>
                <c:pt idx="0">
                  <c:v>Sold</c:v>
                </c:pt>
              </c:strCache>
            </c:strRef>
          </c:tx>
          <c:spPr>
            <a:ln w="22225" cap="rnd" cmpd="sng">
              <a:noFill/>
              <a:round/>
            </a:ln>
            <a:effectLst/>
          </c:spPr>
          <c:marker>
            <c:symbol val="triangle"/>
            <c:size val="10"/>
            <c:spPr>
              <a:solidFill>
                <a:schemeClr val="bg1">
                  <a:lumMod val="65000"/>
                </a:schemeClr>
              </a:solidFill>
              <a:ln w="9525">
                <a:solidFill>
                  <a:schemeClr val="bg1"/>
                </a:solidFill>
              </a:ln>
              <a:effectLst/>
            </c:spPr>
          </c:marker>
          <c:dLbls>
            <c:dLbl>
              <c:idx val="0"/>
              <c:layout>
                <c:manualLayout>
                  <c:x val="-3.0773813129665019E-2"/>
                  <c:y val="4.75940604166319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87D-4A1A-B000-67BF6E24849E}"/>
                </c:ext>
              </c:extLst>
            </c:dLbl>
            <c:dLbl>
              <c:idx val="1"/>
              <c:layout>
                <c:manualLayout>
                  <c:x val="-3.0773813129665019E-2"/>
                  <c:y val="5.50233657502589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87D-4A1A-B000-67BF6E24849E}"/>
                </c:ext>
              </c:extLst>
            </c:dLbl>
            <c:dLbl>
              <c:idx val="4"/>
              <c:layout>
                <c:manualLayout>
                  <c:x val="-3.0773813129665019E-2"/>
                  <c:y val="7.35966290843264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87D-4A1A-B000-67BF6E24849E}"/>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'D11'!$C$47:$H$47</c:f>
              <c:numCache>
                <c:formatCode>#,##0.00</c:formatCode>
                <c:ptCount val="6"/>
                <c:pt idx="0">
                  <c:v>83.196831890000027</c:v>
                </c:pt>
                <c:pt idx="1">
                  <c:v>42.46049832999995</c:v>
                </c:pt>
                <c:pt idx="2">
                  <c:v>-9.2606450000005225E-2</c:v>
                </c:pt>
                <c:pt idx="3">
                  <c:v>-32.007985020000035</c:v>
                </c:pt>
                <c:pt idx="4">
                  <c:v>35.588913860000019</c:v>
                </c:pt>
                <c:pt idx="5">
                  <c:v>-25.826999169999965</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'D11'!$B$43</c:f>
              <c:strCache>
                <c:ptCount val="1"/>
                <c:pt idx="0">
                  <c:v>Sold / PIB (scala din dreapta)</c:v>
                </c:pt>
              </c:strCache>
            </c:strRef>
          </c:tx>
          <c:spPr>
            <a:ln w="34925" cap="rnd">
              <a:noFill/>
              <a:round/>
            </a:ln>
            <a:effectLst/>
          </c:spPr>
          <c:marker>
            <c:symbol val="circle"/>
            <c:size val="10"/>
            <c:spPr>
              <a:solidFill>
                <a:srgbClr val="6C4726"/>
              </a:solidFill>
              <a:ln w="9525">
                <a:solidFill>
                  <a:schemeClr val="bg1"/>
                </a:solidFill>
              </a:ln>
              <a:effectLst/>
            </c:spPr>
          </c:marker>
          <c:dLbls>
            <c:dLbl>
              <c:idx val="0"/>
              <c:layout>
                <c:manualLayout>
                  <c:x val="-1.0130297399969231E-2"/>
                  <c:y val="-2.1591199256601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7D-4A1A-B000-67BF6E24849E}"/>
                </c:ext>
              </c:extLst>
            </c:dLbl>
            <c:dLbl>
              <c:idx val="1"/>
              <c:layout>
                <c:manualLayout>
                  <c:x val="-2.9475537761944337E-2"/>
                  <c:y val="-5.13084205911094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7D-4A1A-B000-67BF6E24849E}"/>
                </c:ext>
              </c:extLst>
            </c:dLbl>
            <c:dLbl>
              <c:idx val="4"/>
              <c:layout>
                <c:manualLayout>
                  <c:x val="-2.5011251524565577E-2"/>
                  <c:y val="-5.1308420591109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87D-4A1A-B000-67BF6E24849E}"/>
                </c:ext>
              </c:extLst>
            </c:dLbl>
            <c:spPr>
              <a:noFill/>
              <a:ln>
                <a:noFill/>
              </a:ln>
              <a:effectLst/>
            </c:spPr>
            <c:txPr>
              <a:bodyPr rot="0" spcFirstLastPara="1" vertOverflow="ellipsis" vert="horz" wrap="square" anchor="ctr" anchorCtr="1"/>
              <a:lstStyle/>
              <a:p>
                <a:pPr>
                  <a:defRPr sz="800" b="1" i="0" u="none" strike="noStrike" kern="1200" baseline="0">
                    <a:solidFill>
                      <a:schemeClr val="tx2">
                        <a:lumMod val="75000"/>
                      </a:schemeClr>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'D11'!$C$43:$H$43</c:f>
              <c:numCache>
                <c:formatCode>0.0%</c:formatCode>
                <c:ptCount val="6"/>
                <c:pt idx="0">
                  <c:v>2.1999999999999999E-2</c:v>
                </c:pt>
                <c:pt idx="1">
                  <c:v>0.01</c:v>
                </c:pt>
                <c:pt idx="2">
                  <c:v>1E-3</c:v>
                </c:pt>
                <c:pt idx="3">
                  <c:v>-7.0000000000000001E-3</c:v>
                </c:pt>
                <c:pt idx="4">
                  <c:v>8.9999999999999993E-3</c:v>
                </c:pt>
                <c:pt idx="5">
                  <c:v>-5.0000000000000001E-3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a:p>
                <a:pPr>
                  <a:defRPr/>
                </a:pPr>
                <a:endParaRPr lang="ro-MD"/>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69186864"/>
        <c:crosses val="autoZero"/>
        <c:crossBetween val="between"/>
        <c:majorUnit val="100"/>
      </c:valAx>
      <c:valAx>
        <c:axId val="664670296"/>
        <c:scaling>
          <c:orientation val="minMax"/>
          <c:max val="4.0000000000000008E-2"/>
          <c:min val="-4.0000000000000008E-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664672264"/>
        <c:crosses val="max"/>
        <c:crossBetween val="between"/>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6.794034335504158E-2"/>
          <c:y val="0.90037423172172726"/>
          <c:w val="0.92100386630993936"/>
          <c:h val="9.803985611385472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5962549886743607"/>
          <c:y val="0.10951941352158566"/>
          <c:w val="0.44037450113256393"/>
          <c:h val="0.78096117295682865"/>
        </c:manualLayout>
      </c:layout>
      <c:barChart>
        <c:barDir val="bar"/>
        <c:grouping val="clustered"/>
        <c:varyColors val="0"/>
        <c:ser>
          <c:idx val="0"/>
          <c:order val="0"/>
          <c:spPr>
            <a:solidFill>
              <a:schemeClr val="bg1"/>
            </a:solidFill>
            <a:ln>
              <a:noFill/>
            </a:ln>
            <a:effectLst/>
          </c:spPr>
          <c:invertIfNegative val="0"/>
          <c:dLbls>
            <c:dLbl>
              <c:idx val="0"/>
              <c:layout>
                <c:manualLayout>
                  <c:x val="-0.15890410958904111"/>
                  <c:y val="0"/>
                </c:manualLayout>
              </c:layout>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dLblPos val="outEnd"/>
              <c:showLegendKey val="0"/>
              <c:showVal val="1"/>
              <c:showCatName val="0"/>
              <c:showSerName val="0"/>
              <c:showPercent val="0"/>
              <c:showBubbleSize val="0"/>
              <c:extLst>
                <c:ext xmlns:c15="http://schemas.microsoft.com/office/drawing/2012/chart" uri="{CE6537A1-D6FC-4f65-9D91-7224C49458BB}">
                  <c15:layout>
                    <c:manualLayout>
                      <c:w val="0.28695933556250675"/>
                      <c:h val="0.20594164456233421"/>
                    </c:manualLayout>
                  </c15:layout>
                </c:ext>
                <c:ext xmlns:c16="http://schemas.microsoft.com/office/drawing/2014/chart" uri="{C3380CC4-5D6E-409C-BE32-E72D297353CC}">
                  <c16:uniqueId val="{00000000-1BF2-4EE2-9934-AAABC1082193}"/>
                </c:ext>
              </c:extLst>
            </c:dLbl>
            <c:dLbl>
              <c:idx val="1"/>
              <c:layout>
                <c:manualLayout>
                  <c:x val="-6.575342465753424E-2"/>
                  <c:y val="-2.4314484811072664E-1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3216481501456154"/>
                      <c:h val="0.20594164456233421"/>
                    </c:manualLayout>
                  </c15:layout>
                </c:ext>
                <c:ext xmlns:c16="http://schemas.microsoft.com/office/drawing/2014/chart" uri="{C3380CC4-5D6E-409C-BE32-E72D297353CC}">
                  <c16:uniqueId val="{00000001-1BF2-4EE2-9934-AAABC1082193}"/>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'D11'!$B$57:$B$58</c:f>
              <c:strCache>
                <c:ptCount val="2"/>
                <c:pt idx="0">
                  <c:v>… din active de rezervă</c:v>
                </c:pt>
                <c:pt idx="1">
                  <c:v>… din alte investiţii</c:v>
                </c:pt>
              </c:strCache>
            </c:strRef>
          </c:cat>
          <c:val>
            <c:numRef>
              <c:f>'D11'!$C$57:$C$58</c:f>
              <c:numCache>
                <c:formatCode>0.00</c:formatCode>
                <c:ptCount val="2"/>
                <c:pt idx="0">
                  <c:v>39.789809470000002</c:v>
                </c:pt>
                <c:pt idx="1">
                  <c:v>4.1626977600000004</c:v>
                </c:pt>
              </c:numCache>
            </c:numRef>
          </c:val>
          <c:extLst>
            <c:ext xmlns:c16="http://schemas.microsoft.com/office/drawing/2014/chart" uri="{C3380CC4-5D6E-409C-BE32-E72D297353CC}">
              <c16:uniqueId val="{00000002-1BF2-4EE2-9934-AAABC1082193}"/>
            </c:ext>
          </c:extLst>
        </c:ser>
        <c:dLbls>
          <c:dLblPos val="outEnd"/>
          <c:showLegendKey val="0"/>
          <c:showVal val="1"/>
          <c:showCatName val="0"/>
          <c:showSerName val="0"/>
          <c:showPercent val="0"/>
          <c:showBubbleSize val="0"/>
        </c:dLbls>
        <c:gapWidth val="50"/>
        <c:axId val="1026750527"/>
        <c:axId val="1026751007"/>
      </c:barChart>
      <c:catAx>
        <c:axId val="1026750527"/>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crossAx val="1026751007"/>
        <c:crosses val="autoZero"/>
        <c:auto val="1"/>
        <c:lblAlgn val="ctr"/>
        <c:lblOffset val="100"/>
        <c:noMultiLvlLbl val="0"/>
      </c:catAx>
      <c:valAx>
        <c:axId val="1026751007"/>
        <c:scaling>
          <c:orientation val="minMax"/>
        </c:scaling>
        <c:delete val="1"/>
        <c:axPos val="b"/>
        <c:numFmt formatCode="0.00" sourceLinked="1"/>
        <c:majorTickMark val="out"/>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5993240107246114E-2"/>
          <c:y val="0.25171072225875113"/>
          <c:w val="0.93380149817164015"/>
          <c:h val="0.3648986387857272"/>
        </c:manualLayout>
      </c:layout>
      <c:barChart>
        <c:barDir val="col"/>
        <c:grouping val="clustered"/>
        <c:varyColors val="0"/>
        <c:ser>
          <c:idx val="0"/>
          <c:order val="0"/>
          <c:spPr>
            <a:solidFill>
              <a:schemeClr val="bg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'D11'!$B$61:$B$62</c:f>
              <c:strCache>
                <c:ptCount val="2"/>
                <c:pt idx="0">
                  <c:v>Venituri din investiţii directe</c:v>
                </c:pt>
                <c:pt idx="1">
                  <c:v>Venituri din alte investiţii</c:v>
                </c:pt>
              </c:strCache>
            </c:strRef>
          </c:cat>
          <c:val>
            <c:numRef>
              <c:f>'D11'!$C$61:$C$62</c:f>
              <c:numCache>
                <c:formatCode>0.00</c:formatCode>
                <c:ptCount val="2"/>
                <c:pt idx="0">
                  <c:v>210.17915854</c:v>
                </c:pt>
                <c:pt idx="1">
                  <c:v>38.217874359999996</c:v>
                </c:pt>
              </c:numCache>
            </c:numRef>
          </c:val>
          <c:extLst>
            <c:ext xmlns:c16="http://schemas.microsoft.com/office/drawing/2014/chart" uri="{C3380CC4-5D6E-409C-BE32-E72D297353CC}">
              <c16:uniqueId val="{00000000-E7F6-4D71-9D02-E9E7FE794EBD}"/>
            </c:ext>
          </c:extLst>
        </c:ser>
        <c:dLbls>
          <c:dLblPos val="outEnd"/>
          <c:showLegendKey val="0"/>
          <c:showVal val="1"/>
          <c:showCatName val="0"/>
          <c:showSerName val="0"/>
          <c:showPercent val="0"/>
          <c:showBubbleSize val="0"/>
        </c:dLbls>
        <c:gapWidth val="100"/>
        <c:overlap val="-27"/>
        <c:axId val="1026750527"/>
        <c:axId val="1026751007"/>
      </c:barChart>
      <c:catAx>
        <c:axId val="102675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crossAx val="1026751007"/>
        <c:crosses val="autoZero"/>
        <c:auto val="1"/>
        <c:lblAlgn val="ctr"/>
        <c:lblOffset val="100"/>
        <c:noMultiLvlLbl val="0"/>
      </c:catAx>
      <c:valAx>
        <c:axId val="1026751007"/>
        <c:scaling>
          <c:orientation val="minMax"/>
        </c:scaling>
        <c:delete val="1"/>
        <c:axPos val="l"/>
        <c:numFmt formatCode="0.00" sourceLinked="1"/>
        <c:majorTickMark val="none"/>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6564735762592631"/>
        </c:manualLayout>
      </c:layout>
      <c:barChart>
        <c:barDir val="col"/>
        <c:grouping val="clustered"/>
        <c:varyColors val="0"/>
        <c:ser>
          <c:idx val="1"/>
          <c:order val="1"/>
          <c:tx>
            <c:strRef>
              <c:f>'D2'!$B$32</c:f>
              <c:strCache>
                <c:ptCount val="1"/>
                <c:pt idx="0">
                  <c:v>Export de bunuri și servicii / PIB</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'D2'!$C$29:$H$30</c:f>
              <c:multiLvlStrCache>
                <c:ptCount val="6"/>
                <c:lvl>
                  <c:pt idx="0">
                    <c:v>I*</c:v>
                  </c:pt>
                  <c:pt idx="1">
                    <c:v>II*</c:v>
                  </c:pt>
                  <c:pt idx="2">
                    <c:v>III*</c:v>
                  </c:pt>
                  <c:pt idx="3">
                    <c:v>IV*</c:v>
                  </c:pt>
                  <c:pt idx="4">
                    <c:v>I*</c:v>
                  </c:pt>
                  <c:pt idx="5">
                    <c:v>II</c:v>
                  </c:pt>
                </c:lvl>
                <c:lvl>
                  <c:pt idx="0">
                    <c:v>2024</c:v>
                  </c:pt>
                  <c:pt idx="4">
                    <c:v>2025</c:v>
                  </c:pt>
                </c:lvl>
              </c:multiLvlStrCache>
            </c:multiLvlStrRef>
          </c:cat>
          <c:val>
            <c:numRef>
              <c:f>'D2'!$C$32:$H$32</c:f>
              <c:numCache>
                <c:formatCode>0.0</c:formatCode>
                <c:ptCount val="6"/>
                <c:pt idx="0">
                  <c:v>35.72637522258654</c:v>
                </c:pt>
                <c:pt idx="1">
                  <c:v>32.882431581497798</c:v>
                </c:pt>
                <c:pt idx="2">
                  <c:v>27.855841007735808</c:v>
                </c:pt>
                <c:pt idx="3">
                  <c:v>31.13695060565707</c:v>
                </c:pt>
                <c:pt idx="4">
                  <c:v>33.139264230603857</c:v>
                </c:pt>
                <c:pt idx="5">
                  <c:v>30.21426579380007</c:v>
                </c:pt>
              </c:numCache>
            </c:numRef>
          </c:val>
          <c:extLst>
            <c:ext xmlns:c16="http://schemas.microsoft.com/office/drawing/2014/chart" uri="{C3380CC4-5D6E-409C-BE32-E72D297353CC}">
              <c16:uniqueId val="{00000000-1C34-44AE-AA02-3BA501AC092B}"/>
            </c:ext>
          </c:extLst>
        </c:ser>
        <c:ser>
          <c:idx val="2"/>
          <c:order val="2"/>
          <c:tx>
            <c:strRef>
              <c:f>'D2'!$B$33</c:f>
              <c:strCache>
                <c:ptCount val="1"/>
                <c:pt idx="0">
                  <c:v>Import de bunuri și servicii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'D2'!$C$29:$H$30</c:f>
              <c:multiLvlStrCache>
                <c:ptCount val="6"/>
                <c:lvl>
                  <c:pt idx="0">
                    <c:v>I*</c:v>
                  </c:pt>
                  <c:pt idx="1">
                    <c:v>II*</c:v>
                  </c:pt>
                  <c:pt idx="2">
                    <c:v>III*</c:v>
                  </c:pt>
                  <c:pt idx="3">
                    <c:v>IV*</c:v>
                  </c:pt>
                  <c:pt idx="4">
                    <c:v>I*</c:v>
                  </c:pt>
                  <c:pt idx="5">
                    <c:v>II</c:v>
                  </c:pt>
                </c:lvl>
                <c:lvl>
                  <c:pt idx="0">
                    <c:v>2024</c:v>
                  </c:pt>
                  <c:pt idx="4">
                    <c:v>2025</c:v>
                  </c:pt>
                </c:lvl>
              </c:multiLvlStrCache>
            </c:multiLvlStrRef>
          </c:cat>
          <c:val>
            <c:numRef>
              <c:f>'D2'!$C$33:$H$33</c:f>
              <c:numCache>
                <c:formatCode>0.0</c:formatCode>
                <c:ptCount val="6"/>
                <c:pt idx="0">
                  <c:v>58.313332407593975</c:v>
                </c:pt>
                <c:pt idx="1">
                  <c:v>59.388911410365928</c:v>
                </c:pt>
                <c:pt idx="2">
                  <c:v>53.906052693019788</c:v>
                </c:pt>
                <c:pt idx="3">
                  <c:v>58.342422113833557</c:v>
                </c:pt>
                <c:pt idx="4">
                  <c:v>69.418458135045199</c:v>
                </c:pt>
                <c:pt idx="5">
                  <c:v>61.529288978469644</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'D2'!$B$31</c:f>
              <c:strCache>
                <c:ptCount val="1"/>
                <c:pt idx="0">
                  <c:v>Gradul de deschidere comercială</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'D2'!$C$29:$H$30</c:f>
              <c:multiLvlStrCache>
                <c:ptCount val="6"/>
                <c:lvl>
                  <c:pt idx="0">
                    <c:v>I*</c:v>
                  </c:pt>
                  <c:pt idx="1">
                    <c:v>II*</c:v>
                  </c:pt>
                  <c:pt idx="2">
                    <c:v>III*</c:v>
                  </c:pt>
                  <c:pt idx="3">
                    <c:v>IV*</c:v>
                  </c:pt>
                  <c:pt idx="4">
                    <c:v>I*</c:v>
                  </c:pt>
                  <c:pt idx="5">
                    <c:v>II</c:v>
                  </c:pt>
                </c:lvl>
                <c:lvl>
                  <c:pt idx="0">
                    <c:v>2024</c:v>
                  </c:pt>
                  <c:pt idx="4">
                    <c:v>2025</c:v>
                  </c:pt>
                </c:lvl>
              </c:multiLvlStrCache>
            </c:multiLvlStrRef>
          </c:cat>
          <c:val>
            <c:numRef>
              <c:f>'D2'!$C$31:$H$31</c:f>
              <c:numCache>
                <c:formatCode>0.0</c:formatCode>
                <c:ptCount val="6"/>
                <c:pt idx="0">
                  <c:v>94.039707630180516</c:v>
                </c:pt>
                <c:pt idx="1">
                  <c:v>92.271342991863719</c:v>
                </c:pt>
                <c:pt idx="2">
                  <c:v>81.761893700755593</c:v>
                </c:pt>
                <c:pt idx="3">
                  <c:v>89.479372719490627</c:v>
                </c:pt>
                <c:pt idx="4">
                  <c:v>102.55772236564906</c:v>
                </c:pt>
                <c:pt idx="5">
                  <c:v>91.743554772269718</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82869832"/>
        <c:crosses val="autoZero"/>
        <c:crossBetween val="between"/>
      </c:valAx>
      <c:spPr>
        <a:noFill/>
        <a:ln>
          <a:noFill/>
        </a:ln>
        <a:effectLst/>
      </c:spPr>
    </c:plotArea>
    <c:legend>
      <c:legendPos val="b"/>
      <c:layout>
        <c:manualLayout>
          <c:xMode val="edge"/>
          <c:yMode val="edge"/>
          <c:x val="5.0230127048294326E-2"/>
          <c:y val="0.80753920944087176"/>
          <c:w val="0.90361147937487118"/>
          <c:h val="0.1918430364910857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560396804275694E-2"/>
          <c:y val="0.10149210800704708"/>
          <c:w val="0.85907035915967334"/>
          <c:h val="0.54679214755689787"/>
        </c:manualLayout>
      </c:layout>
      <c:barChart>
        <c:barDir val="col"/>
        <c:grouping val="stacked"/>
        <c:varyColors val="0"/>
        <c:ser>
          <c:idx val="4"/>
          <c:order val="1"/>
          <c:tx>
            <c:strRef>
              <c:f>'D12'!$B$59</c:f>
              <c:strCache>
                <c:ptCount val="1"/>
                <c:pt idx="0">
                  <c:v>Alte venituri secundare, net</c:v>
                </c:pt>
              </c:strCache>
            </c:strRef>
          </c:tx>
          <c:spPr>
            <a:solidFill>
              <a:srgbClr val="87643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'D12'!$C$54:$H$55</c:f>
              <c:multiLvlStrCache>
                <c:ptCount val="6"/>
                <c:lvl>
                  <c:pt idx="0">
                    <c:v>I*</c:v>
                  </c:pt>
                  <c:pt idx="1">
                    <c:v>II*</c:v>
                  </c:pt>
                  <c:pt idx="2">
                    <c:v>III*</c:v>
                  </c:pt>
                  <c:pt idx="3">
                    <c:v>IV*</c:v>
                  </c:pt>
                  <c:pt idx="4">
                    <c:v>I*</c:v>
                  </c:pt>
                  <c:pt idx="5">
                    <c:v>II</c:v>
                  </c:pt>
                </c:lvl>
                <c:lvl>
                  <c:pt idx="0">
                    <c:v>2024</c:v>
                  </c:pt>
                  <c:pt idx="4">
                    <c:v>2025</c:v>
                  </c:pt>
                </c:lvl>
              </c:multiLvlStrCache>
            </c:multiLvlStrRef>
          </c:cat>
          <c:val>
            <c:numRef>
              <c:f>'D12'!$C$59:$H$59</c:f>
              <c:numCache>
                <c:formatCode>#,##0.00</c:formatCode>
                <c:ptCount val="6"/>
                <c:pt idx="0">
                  <c:v>111.03</c:v>
                </c:pt>
                <c:pt idx="1">
                  <c:v>133.27999999999994</c:v>
                </c:pt>
                <c:pt idx="2">
                  <c:v>155.58999999999997</c:v>
                </c:pt>
                <c:pt idx="3">
                  <c:v>128.04000000000002</c:v>
                </c:pt>
                <c:pt idx="4">
                  <c:v>114.07</c:v>
                </c:pt>
                <c:pt idx="5">
                  <c:v>167.2</c:v>
                </c:pt>
              </c:numCache>
            </c:numRef>
          </c:val>
          <c:extLst>
            <c:ext xmlns:c16="http://schemas.microsoft.com/office/drawing/2014/chart" uri="{C3380CC4-5D6E-409C-BE32-E72D297353CC}">
              <c16:uniqueId val="{0000000D-9CA9-4770-A7E8-EDB235973460}"/>
            </c:ext>
          </c:extLst>
        </c:ser>
        <c:ser>
          <c:idx val="1"/>
          <c:order val="3"/>
          <c:tx>
            <c:strRef>
              <c:f>'D12'!$B$58</c:f>
              <c:strCache>
                <c:ptCount val="1"/>
                <c:pt idx="0">
                  <c:v>Transferuri personale, net</c:v>
                </c:pt>
              </c:strCache>
            </c:strRef>
          </c:tx>
          <c:spPr>
            <a:solidFill>
              <a:srgbClr val="BB9469"/>
            </a:solidFill>
            <a:ln>
              <a:noFill/>
            </a:ln>
            <a:effectLst/>
          </c:spPr>
          <c:invertIfNegative val="0"/>
          <c:dLbls>
            <c:dLbl>
              <c:idx val="4"/>
              <c:layout>
                <c:manualLayout>
                  <c:x val="0"/>
                  <c:y val="-3.6918711972999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79-442C-A00B-50938260703C}"/>
                </c:ext>
              </c:extLst>
            </c:dLbl>
            <c:dLbl>
              <c:idx val="5"/>
              <c:layout>
                <c:manualLayout>
                  <c:x val="0"/>
                  <c:y val="-4.109589041095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10-4C7A-8D76-08C2B1FB438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'D12'!$C$54:$H$55</c:f>
              <c:multiLvlStrCache>
                <c:ptCount val="6"/>
                <c:lvl>
                  <c:pt idx="0">
                    <c:v>I*</c:v>
                  </c:pt>
                  <c:pt idx="1">
                    <c:v>II*</c:v>
                  </c:pt>
                  <c:pt idx="2">
                    <c:v>III*</c:v>
                  </c:pt>
                  <c:pt idx="3">
                    <c:v>IV*</c:v>
                  </c:pt>
                  <c:pt idx="4">
                    <c:v>I*</c:v>
                  </c:pt>
                  <c:pt idx="5">
                    <c:v>II</c:v>
                  </c:pt>
                </c:lvl>
                <c:lvl>
                  <c:pt idx="0">
                    <c:v>2024</c:v>
                  </c:pt>
                  <c:pt idx="4">
                    <c:v>2025</c:v>
                  </c:pt>
                </c:lvl>
              </c:multiLvlStrCache>
            </c:multiLvlStrRef>
          </c:cat>
          <c:val>
            <c:numRef>
              <c:f>'D12'!$C$58:$H$58</c:f>
              <c:numCache>
                <c:formatCode>#,##0.00</c:formatCode>
                <c:ptCount val="6"/>
                <c:pt idx="0">
                  <c:v>157.68184128999999</c:v>
                </c:pt>
                <c:pt idx="1">
                  <c:v>154.59537513000001</c:v>
                </c:pt>
                <c:pt idx="2">
                  <c:v>156.09940243</c:v>
                </c:pt>
                <c:pt idx="3">
                  <c:v>164.28159254999997</c:v>
                </c:pt>
                <c:pt idx="4">
                  <c:v>147.81618148000001</c:v>
                </c:pt>
                <c:pt idx="5">
                  <c:v>182.43664219999999</c:v>
                </c:pt>
              </c:numCache>
            </c:numRef>
          </c:val>
          <c:extLst>
            <c:ext xmlns:c16="http://schemas.microsoft.com/office/drawing/2014/chart" uri="{C3380CC4-5D6E-409C-BE32-E72D297353CC}">
              <c16:uniqueId val="{0000000C-9CA9-4770-A7E8-EDB235973460}"/>
            </c:ext>
          </c:extLst>
        </c:ser>
        <c:ser>
          <c:idx val="2"/>
          <c:order val="4"/>
          <c:tx>
            <c:strRef>
              <c:f>'D12'!$B$57</c:f>
              <c:strCache>
                <c:ptCount val="1"/>
                <c:pt idx="0">
                  <c:v>Cooperarea internațională curentă, net</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'D12'!$C$54:$H$55</c:f>
              <c:multiLvlStrCache>
                <c:ptCount val="6"/>
                <c:lvl>
                  <c:pt idx="0">
                    <c:v>I*</c:v>
                  </c:pt>
                  <c:pt idx="1">
                    <c:v>II*</c:v>
                  </c:pt>
                  <c:pt idx="2">
                    <c:v>III*</c:v>
                  </c:pt>
                  <c:pt idx="3">
                    <c:v>IV*</c:v>
                  </c:pt>
                  <c:pt idx="4">
                    <c:v>I*</c:v>
                  </c:pt>
                  <c:pt idx="5">
                    <c:v>II</c:v>
                  </c:pt>
                </c:lvl>
                <c:lvl>
                  <c:pt idx="0">
                    <c:v>2024</c:v>
                  </c:pt>
                  <c:pt idx="4">
                    <c:v>2025</c:v>
                  </c:pt>
                </c:lvl>
              </c:multiLvlStrCache>
            </c:multiLvlStrRef>
          </c:cat>
          <c:val>
            <c:numRef>
              <c:f>'D12'!$C$57:$H$57</c:f>
              <c:numCache>
                <c:formatCode>#,##0.00</c:formatCode>
                <c:ptCount val="6"/>
                <c:pt idx="0">
                  <c:v>73.23</c:v>
                </c:pt>
                <c:pt idx="1">
                  <c:v>87.14</c:v>
                </c:pt>
                <c:pt idx="2">
                  <c:v>164.15</c:v>
                </c:pt>
                <c:pt idx="3">
                  <c:v>92.649999999999991</c:v>
                </c:pt>
                <c:pt idx="4">
                  <c:v>116.14999999999999</c:v>
                </c:pt>
                <c:pt idx="5">
                  <c:v>162.37</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10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'D12'!$B$56</c15:sqref>
                        </c15:formulaRef>
                      </c:ext>
                    </c:extLst>
                    <c:strCache>
                      <c:ptCount val="1"/>
                      <c:pt idx="0">
                        <c:v>Sold</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'D12'!$C$54:$H$55</c15:sqref>
                        </c15:formulaRef>
                      </c:ext>
                    </c:extLst>
                    <c:multiLvlStrCache>
                      <c:ptCount val="6"/>
                      <c:lvl>
                        <c:pt idx="0">
                          <c:v>I*</c:v>
                        </c:pt>
                        <c:pt idx="1">
                          <c:v>II*</c:v>
                        </c:pt>
                        <c:pt idx="2">
                          <c:v>III*</c:v>
                        </c:pt>
                        <c:pt idx="3">
                          <c:v>IV*</c:v>
                        </c:pt>
                        <c:pt idx="4">
                          <c:v>I*</c:v>
                        </c:pt>
                        <c:pt idx="5">
                          <c:v>II</c:v>
                        </c:pt>
                      </c:lvl>
                      <c:lvl>
                        <c:pt idx="0">
                          <c:v>2024</c:v>
                        </c:pt>
                        <c:pt idx="4">
                          <c:v>2025</c:v>
                        </c:pt>
                      </c:lvl>
                    </c:multiLvlStrCache>
                  </c:multiLvlStrRef>
                </c:cat>
                <c:val>
                  <c:numRef>
                    <c:extLst>
                      <c:ext uri="{02D57815-91ED-43cb-92C2-25804820EDAC}">
                        <c15:formulaRef>
                          <c15:sqref>'D12'!$C$56:$H$56</c15:sqref>
                        </c15:formulaRef>
                      </c:ext>
                    </c:extLst>
                    <c:numCache>
                      <c:formatCode>#,##0.00</c:formatCode>
                      <c:ptCount val="6"/>
                      <c:pt idx="0">
                        <c:v>341.94184129000001</c:v>
                      </c:pt>
                      <c:pt idx="1">
                        <c:v>375.01537512999994</c:v>
                      </c:pt>
                      <c:pt idx="2">
                        <c:v>475.83940243000001</c:v>
                      </c:pt>
                      <c:pt idx="3">
                        <c:v>384.97159254999997</c:v>
                      </c:pt>
                      <c:pt idx="4">
                        <c:v>378.03618147999998</c:v>
                      </c:pt>
                      <c:pt idx="5">
                        <c:v>512.00664219999999</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'D12'!$B$60</c:f>
              <c:strCache>
                <c:ptCount val="1"/>
                <c:pt idx="0">
                  <c:v>Sold / PIB (%, scala din dreapta)</c:v>
                </c:pt>
              </c:strCache>
            </c:strRef>
          </c:tx>
          <c:spPr>
            <a:ln w="28575" cap="rnd">
              <a:solidFill>
                <a:sysClr val="window" lastClr="FFFFFF">
                  <a:lumMod val="50000"/>
                </a:sysClr>
              </a:solidFill>
              <a:round/>
            </a:ln>
            <a:effectLst/>
          </c:spPr>
          <c:marker>
            <c:symbol val="circle"/>
            <c:size val="6"/>
            <c:spPr>
              <a:solidFill>
                <a:sysClr val="window" lastClr="FFFFFF">
                  <a:lumMod val="50000"/>
                </a:sysClr>
              </a:solidFill>
              <a:ln w="9525">
                <a:solidFill>
                  <a:sysClr val="window" lastClr="FFFFFF"/>
                </a:solidFill>
              </a:ln>
              <a:effectLst/>
            </c:spPr>
          </c:marker>
          <c:dLbls>
            <c:spPr>
              <a:solidFill>
                <a:srgbClr val="F2F2F2"/>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'D12'!$C$54:$H$55</c:f>
              <c:multiLvlStrCache>
                <c:ptCount val="6"/>
                <c:lvl>
                  <c:pt idx="0">
                    <c:v>I*</c:v>
                  </c:pt>
                  <c:pt idx="1">
                    <c:v>II*</c:v>
                  </c:pt>
                  <c:pt idx="2">
                    <c:v>III*</c:v>
                  </c:pt>
                  <c:pt idx="3">
                    <c:v>IV*</c:v>
                  </c:pt>
                  <c:pt idx="4">
                    <c:v>I*</c:v>
                  </c:pt>
                  <c:pt idx="5">
                    <c:v>II</c:v>
                  </c:pt>
                </c:lvl>
                <c:lvl>
                  <c:pt idx="0">
                    <c:v>2024</c:v>
                  </c:pt>
                  <c:pt idx="4">
                    <c:v>2025</c:v>
                  </c:pt>
                </c:lvl>
              </c:multiLvlStrCache>
            </c:multiLvlStrRef>
          </c:cat>
          <c:val>
            <c:numRef>
              <c:f>'D12'!$C$60:$H$60</c:f>
              <c:numCache>
                <c:formatCode>0.0</c:formatCode>
                <c:ptCount val="6"/>
                <c:pt idx="0">
                  <c:v>9.1407085280325724</c:v>
                </c:pt>
                <c:pt idx="1">
                  <c:v>8.939617651888959</c:v>
                </c:pt>
                <c:pt idx="2">
                  <c:v>9.3277807093615461</c:v>
                </c:pt>
                <c:pt idx="3">
                  <c:v>8.3505030770706004</c:v>
                </c:pt>
                <c:pt idx="4">
                  <c:v>10.1</c:v>
                </c:pt>
                <c:pt idx="5">
                  <c:v>10</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r>
                  <a:rPr lang="en-US" sz="900">
                    <a:latin typeface="Cambria" panose="02040503050406030204" pitchFamily="18" charset="0"/>
                    <a:ea typeface="Cambria" panose="02040503050406030204" pitchFamily="18" charset="0"/>
                  </a:rPr>
                  <a:t>mil. USD</a:t>
                </a:r>
                <a:endParaRPr lang="ro-MD" sz="900">
                  <a:latin typeface="Cambria" panose="02040503050406030204" pitchFamily="18" charset="0"/>
                  <a:ea typeface="Cambria" panose="02040503050406030204" pitchFamily="18" charset="0"/>
                </a:endParaRPr>
              </a:p>
            </c:rich>
          </c:tx>
          <c:layout>
            <c:manualLayout>
              <c:xMode val="edge"/>
              <c:yMode val="edge"/>
              <c:x val="8.0900753918647546E-3"/>
              <c:y val="0.262666123328907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crossAx val="469186864"/>
        <c:crosses val="autoZero"/>
        <c:crossBetween val="between"/>
        <c:majorUnit val="100"/>
      </c:valAx>
      <c:valAx>
        <c:axId val="664670296"/>
        <c:scaling>
          <c:orientation val="minMax"/>
          <c:max val="50"/>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r>
                  <a:rPr lang="en-US"/>
                  <a:t>%</a:t>
                </a:r>
              </a:p>
            </c:rich>
          </c:tx>
          <c:layout>
            <c:manualLayout>
              <c:xMode val="edge"/>
              <c:yMode val="edge"/>
              <c:x val="0.94898823921519604"/>
              <c:y val="3.4770722911713595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RO"/>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crossAx val="664672264"/>
        <c:crosses val="max"/>
        <c:crossBetween val="between"/>
        <c:majorUnit val="10"/>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11439975231854188"/>
          <c:y val="0.88563801100204942"/>
          <c:w val="0.7343936538134076"/>
          <c:h val="0.1143619889979505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RO"/>
        </a:p>
      </c:txPr>
    </c:legend>
    <c:plotVisOnly val="1"/>
    <c:dispBlanksAs val="gap"/>
    <c:showDLblsOverMax val="0"/>
  </c:chart>
  <c:spPr>
    <a:solidFill>
      <a:sysClr val="window" lastClr="FFFFFF">
        <a:lumMod val="95000"/>
      </a:sysClr>
    </a:solidFill>
    <a:ln w="6350" cap="flat" cmpd="sng" algn="ctr">
      <a:no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R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8148971400737397"/>
          <c:h val="0.68145847420042027"/>
        </c:manualLayout>
      </c:layout>
      <c:barChart>
        <c:barDir val="col"/>
        <c:grouping val="stacked"/>
        <c:varyColors val="0"/>
        <c:ser>
          <c:idx val="0"/>
          <c:order val="0"/>
          <c:tx>
            <c:strRef>
              <c:f>'D13'!$B$58</c:f>
              <c:strCache>
                <c:ptCount val="1"/>
                <c:pt idx="0">
                  <c:v>Transferuri personale</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'D13'!$C$58:$H$58</c:f>
              <c:numCache>
                <c:formatCode>#,##0.00</c:formatCode>
                <c:ptCount val="6"/>
                <c:pt idx="0">
                  <c:v>252.56524012</c:v>
                </c:pt>
                <c:pt idx="1">
                  <c:v>253.29551659999998</c:v>
                </c:pt>
                <c:pt idx="2">
                  <c:v>260.36683035999999</c:v>
                </c:pt>
                <c:pt idx="3">
                  <c:v>263.70011270999998</c:v>
                </c:pt>
                <c:pt idx="4">
                  <c:v>234.69954637000001</c:v>
                </c:pt>
                <c:pt idx="5">
                  <c:v>278.79832386999999</c:v>
                </c:pt>
              </c:numCache>
            </c:numRef>
          </c:val>
          <c:extLst>
            <c:ext xmlns:c16="http://schemas.microsoft.com/office/drawing/2014/chart" uri="{C3380CC4-5D6E-409C-BE32-E72D297353CC}">
              <c16:uniqueId val="{00000000-9F74-4D68-848C-B18F2FB436CD}"/>
            </c:ext>
          </c:extLst>
        </c:ser>
        <c:ser>
          <c:idx val="1"/>
          <c:order val="1"/>
          <c:tx>
            <c:strRef>
              <c:f>'D13'!$B$59</c:f>
              <c:strCache>
                <c:ptCount val="1"/>
                <c:pt idx="0">
                  <c:v>Remunerarea salariaților </c:v>
                </c:pt>
              </c:strCache>
            </c:strRef>
          </c:tx>
          <c:spPr>
            <a:solidFill>
              <a:schemeClr val="bg1">
                <a:lumMod val="75000"/>
              </a:schemeClr>
            </a:solidFill>
            <a:ln>
              <a:noFill/>
            </a:ln>
            <a:effectLst/>
          </c:spPr>
          <c:invertIfNegative val="0"/>
          <c:cat>
            <c:multiLvlStrRef>
              <c:f>#REF!</c:f>
            </c:multiLvlStrRef>
          </c:cat>
          <c:val>
            <c:numRef>
              <c:f>'D13'!$C$59:$H$59</c:f>
              <c:numCache>
                <c:formatCode>#,##0.00</c:formatCode>
                <c:ptCount val="6"/>
                <c:pt idx="0">
                  <c:v>167.59823204000003</c:v>
                </c:pt>
                <c:pt idx="1">
                  <c:v>210.34770768999999</c:v>
                </c:pt>
                <c:pt idx="2">
                  <c:v>196.58122245999999</c:v>
                </c:pt>
                <c:pt idx="3">
                  <c:v>184.33300467000004</c:v>
                </c:pt>
                <c:pt idx="4">
                  <c:v>159.26555398000002</c:v>
                </c:pt>
                <c:pt idx="5">
                  <c:v>170.65897756000001</c:v>
                </c:pt>
              </c:numCache>
            </c:numRef>
          </c:val>
          <c:extLst>
            <c:ext xmlns:c16="http://schemas.microsoft.com/office/drawing/2014/chart" uri="{C3380CC4-5D6E-409C-BE32-E72D297353CC}">
              <c16:uniqueId val="{00000002-9F74-4D68-848C-B18F2FB436CD}"/>
            </c:ext>
          </c:extLst>
        </c:ser>
        <c:ser>
          <c:idx val="2"/>
          <c:order val="2"/>
          <c:tx>
            <c:strRef>
              <c:f>'D13'!$B$60</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'D13'!$C$60:$H$60</c:f>
              <c:numCache>
                <c:formatCode>#,##0.00</c:formatCode>
                <c:ptCount val="6"/>
                <c:pt idx="0">
                  <c:v>13.093325019999998</c:v>
                </c:pt>
                <c:pt idx="1">
                  <c:v>15.707280739999998</c:v>
                </c:pt>
                <c:pt idx="2">
                  <c:v>20.668316619999999</c:v>
                </c:pt>
                <c:pt idx="3">
                  <c:v>20.270901869999999</c:v>
                </c:pt>
                <c:pt idx="4">
                  <c:v>17.344516480000003</c:v>
                </c:pt>
                <c:pt idx="5">
                  <c:v>22.558499479999998</c:v>
                </c:pt>
              </c:numCache>
            </c:numRef>
          </c:val>
          <c:extLst>
            <c:ext xmlns:c16="http://schemas.microsoft.com/office/drawing/2014/chart" uri="{C3380CC4-5D6E-409C-BE32-E72D297353CC}">
              <c16:uniqueId val="{00000003-9F74-4D68-848C-B18F2FB436CD}"/>
            </c:ext>
          </c:extLst>
        </c:ser>
        <c:ser>
          <c:idx val="3"/>
          <c:order val="3"/>
          <c:tx>
            <c:strRef>
              <c:f>'D13'!$B$61</c:f>
              <c:strCache>
                <c:ptCount val="1"/>
                <c:pt idx="0">
                  <c:v>Transferuri personale</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'D13'!$C$61:$H$61</c:f>
              <c:numCache>
                <c:formatCode>#,##0.00</c:formatCode>
                <c:ptCount val="6"/>
                <c:pt idx="0">
                  <c:v>-94.883398830000004</c:v>
                </c:pt>
                <c:pt idx="1">
                  <c:v>-98.700141469999991</c:v>
                </c:pt>
                <c:pt idx="2">
                  <c:v>-104.26742793</c:v>
                </c:pt>
                <c:pt idx="3">
                  <c:v>-99.41852016</c:v>
                </c:pt>
                <c:pt idx="4">
                  <c:v>-86.88336489000001</c:v>
                </c:pt>
                <c:pt idx="5">
                  <c:v>-96.36168167000001</c:v>
                </c:pt>
              </c:numCache>
            </c:numRef>
          </c:val>
          <c:extLst>
            <c:ext xmlns:c16="http://schemas.microsoft.com/office/drawing/2014/chart" uri="{C3380CC4-5D6E-409C-BE32-E72D297353CC}">
              <c16:uniqueId val="{00000004-9F74-4D68-848C-B18F2FB436CD}"/>
            </c:ext>
          </c:extLst>
        </c:ser>
        <c:ser>
          <c:idx val="4"/>
          <c:order val="4"/>
          <c:tx>
            <c:strRef>
              <c:f>'D13'!$B$62</c:f>
              <c:strCache>
                <c:ptCount val="1"/>
                <c:pt idx="0">
                  <c:v>Remunerarea salariaților </c:v>
                </c:pt>
              </c:strCache>
            </c:strRef>
          </c:tx>
          <c:spPr>
            <a:solidFill>
              <a:schemeClr val="bg1">
                <a:lumMod val="75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'D13'!$C$62:$H$62</c:f>
              <c:numCache>
                <c:formatCode>#,##0.00</c:formatCode>
                <c:ptCount val="6"/>
                <c:pt idx="0">
                  <c:v>-25.529940019999998</c:v>
                </c:pt>
                <c:pt idx="1">
                  <c:v>-26.907157300000001</c:v>
                </c:pt>
                <c:pt idx="2">
                  <c:v>-27.231005939999999</c:v>
                </c:pt>
                <c:pt idx="3">
                  <c:v>-23.419968470000001</c:v>
                </c:pt>
                <c:pt idx="4">
                  <c:v>-19.862266640000001</c:v>
                </c:pt>
                <c:pt idx="5">
                  <c:v>-22.471871800000002</c:v>
                </c:pt>
              </c:numCache>
            </c:numRef>
          </c:val>
          <c:extLst>
            <c:ext xmlns:c16="http://schemas.microsoft.com/office/drawing/2014/chart" uri="{C3380CC4-5D6E-409C-BE32-E72D297353CC}">
              <c16:uniqueId val="{00000005-9F74-4D68-848C-B18F2FB436CD}"/>
            </c:ext>
          </c:extLst>
        </c:ser>
        <c:ser>
          <c:idx val="5"/>
          <c:order val="5"/>
          <c:tx>
            <c:strRef>
              <c:f>'D13'!$B$63</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'D13'!$C$63:$H$63</c:f>
              <c:numCache>
                <c:formatCode>#,##0.00</c:formatCode>
                <c:ptCount val="6"/>
                <c:pt idx="0">
                  <c:v>-6.3917008699999993</c:v>
                </c:pt>
                <c:pt idx="1">
                  <c:v>-8.3241170899999997</c:v>
                </c:pt>
                <c:pt idx="2">
                  <c:v>-7.5970672800000001</c:v>
                </c:pt>
                <c:pt idx="3">
                  <c:v>-8.5240204300000002</c:v>
                </c:pt>
                <c:pt idx="4">
                  <c:v>-15.89026522</c:v>
                </c:pt>
                <c:pt idx="5">
                  <c:v>-26.824329769999999</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109"/>
        <c:overlap val="100"/>
        <c:axId val="86368175"/>
        <c:axId val="86366927"/>
      </c:barChart>
      <c:lineChart>
        <c:grouping val="standard"/>
        <c:varyColors val="0"/>
        <c:ser>
          <c:idx val="6"/>
          <c:order val="6"/>
          <c:tx>
            <c:strRef>
              <c:f>'D13'!$B$64</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'D13'!$C$56:$H$57</c:f>
              <c:multiLvlStrCache>
                <c:ptCount val="6"/>
                <c:lvl>
                  <c:pt idx="0">
                    <c:v>I*</c:v>
                  </c:pt>
                  <c:pt idx="1">
                    <c:v>II*</c:v>
                  </c:pt>
                  <c:pt idx="2">
                    <c:v>III*</c:v>
                  </c:pt>
                  <c:pt idx="3">
                    <c:v>IV*</c:v>
                  </c:pt>
                  <c:pt idx="4">
                    <c:v>I*</c:v>
                  </c:pt>
                  <c:pt idx="5">
                    <c:v>II</c:v>
                  </c:pt>
                </c:lvl>
                <c:lvl>
                  <c:pt idx="0">
                    <c:v>2024</c:v>
                  </c:pt>
                  <c:pt idx="4">
                    <c:v>2025</c:v>
                  </c:pt>
                </c:lvl>
              </c:multiLvlStrCache>
            </c:multiLvlStrRef>
          </c:cat>
          <c:val>
            <c:numRef>
              <c:f>'D13'!$C$64:$H$64</c:f>
              <c:numCache>
                <c:formatCode>#,##0.00</c:formatCode>
                <c:ptCount val="6"/>
                <c:pt idx="0">
                  <c:v>433.25679718000004</c:v>
                </c:pt>
                <c:pt idx="1">
                  <c:v>479.35050502999997</c:v>
                </c:pt>
                <c:pt idx="2">
                  <c:v>477.61636943999997</c:v>
                </c:pt>
                <c:pt idx="3">
                  <c:v>468.30401925000001</c:v>
                </c:pt>
                <c:pt idx="4">
                  <c:v>411.30961683000004</c:v>
                </c:pt>
                <c:pt idx="5" formatCode="0.00">
                  <c:v>472.01580091000005</c:v>
                </c:pt>
              </c:numCache>
            </c:numRef>
          </c:val>
          <c:smooth val="0"/>
          <c:extLst>
            <c:ext xmlns:c16="http://schemas.microsoft.com/office/drawing/2014/chart" uri="{C3380CC4-5D6E-409C-BE32-E72D297353CC}">
              <c16:uniqueId val="{00000007-9F74-4D68-848C-B18F2FB436CD}"/>
            </c:ext>
          </c:extLst>
        </c:ser>
        <c:ser>
          <c:idx val="8"/>
          <c:order val="8"/>
          <c:tx>
            <c:strRef>
              <c:f>'D13'!$B$65</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'D13'!$C$56:$H$57</c:f>
              <c:multiLvlStrCache>
                <c:ptCount val="6"/>
                <c:lvl>
                  <c:pt idx="0">
                    <c:v>I*</c:v>
                  </c:pt>
                  <c:pt idx="1">
                    <c:v>II*</c:v>
                  </c:pt>
                  <c:pt idx="2">
                    <c:v>III*</c:v>
                  </c:pt>
                  <c:pt idx="3">
                    <c:v>IV*</c:v>
                  </c:pt>
                  <c:pt idx="4">
                    <c:v>I*</c:v>
                  </c:pt>
                  <c:pt idx="5">
                    <c:v>II</c:v>
                  </c:pt>
                </c:lvl>
                <c:lvl>
                  <c:pt idx="0">
                    <c:v>2024</c:v>
                  </c:pt>
                  <c:pt idx="4">
                    <c:v>2025</c:v>
                  </c:pt>
                </c:lvl>
              </c:multiLvlStrCache>
            </c:multiLvlStrRef>
          </c:cat>
          <c:val>
            <c:numRef>
              <c:f>'D13'!$C$65:$H$65</c:f>
              <c:numCache>
                <c:formatCode>#,##0.00</c:formatCode>
                <c:ptCount val="6"/>
                <c:pt idx="0">
                  <c:v>-126.80503972</c:v>
                </c:pt>
                <c:pt idx="1">
                  <c:v>-133.93141585999999</c:v>
                </c:pt>
                <c:pt idx="2">
                  <c:v>-139.09550114999999</c:v>
                </c:pt>
                <c:pt idx="3">
                  <c:v>-131.36250906000001</c:v>
                </c:pt>
                <c:pt idx="4">
                  <c:v>-122.63589675000001</c:v>
                </c:pt>
                <c:pt idx="5" formatCode="0.00">
                  <c:v>-145.65788324000002</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'D13'!$C$56:$H$57</c:f>
              <c:multiLvlStrCache>
                <c:ptCount val="6"/>
                <c:lvl>
                  <c:pt idx="0">
                    <c:v>I*</c:v>
                  </c:pt>
                  <c:pt idx="1">
                    <c:v>II*</c:v>
                  </c:pt>
                  <c:pt idx="2">
                    <c:v>III*</c:v>
                  </c:pt>
                  <c:pt idx="3">
                    <c:v>IV*</c:v>
                  </c:pt>
                  <c:pt idx="4">
                    <c:v>I*</c:v>
                  </c:pt>
                  <c:pt idx="5">
                    <c:v>II</c:v>
                  </c:pt>
                </c:lvl>
                <c:lvl>
                  <c:pt idx="0">
                    <c:v>2024</c:v>
                  </c:pt>
                  <c:pt idx="4">
                    <c:v>2025</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'D13'!$B$66</c:f>
              <c:strCache>
                <c:ptCount val="1"/>
                <c:pt idx="0">
                  <c:v>Remiteri personale (intrări) la PIB (%)</c:v>
                </c:pt>
              </c:strCache>
            </c:strRef>
          </c:tx>
          <c:spPr>
            <a:ln w="25400" cap="rnd">
              <a:noFill/>
              <a:round/>
            </a:ln>
            <a:effectLst/>
          </c:spPr>
          <c:marker>
            <c:symbol val="circle"/>
            <c:size val="5"/>
            <c:spPr>
              <a:solidFill>
                <a:schemeClr val="accent4">
                  <a:lumMod val="60000"/>
                </a:schemeClr>
              </a:solidFill>
              <a:ln w="9525">
                <a:solidFill>
                  <a:schemeClr val="bg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'D13'!$C$56:$H$57</c:f>
              <c:multiLvlStrCache>
                <c:ptCount val="6"/>
                <c:lvl>
                  <c:pt idx="0">
                    <c:v>I*</c:v>
                  </c:pt>
                  <c:pt idx="1">
                    <c:v>II*</c:v>
                  </c:pt>
                  <c:pt idx="2">
                    <c:v>III*</c:v>
                  </c:pt>
                  <c:pt idx="3">
                    <c:v>IV*</c:v>
                  </c:pt>
                  <c:pt idx="4">
                    <c:v>I*</c:v>
                  </c:pt>
                  <c:pt idx="5">
                    <c:v>II</c:v>
                  </c:pt>
                </c:lvl>
                <c:lvl>
                  <c:pt idx="0">
                    <c:v>2024</c:v>
                  </c:pt>
                  <c:pt idx="4">
                    <c:v>2025</c:v>
                  </c:pt>
                </c:lvl>
              </c:multiLvlStrCache>
            </c:multiLvlStrRef>
          </c:cat>
          <c:val>
            <c:numRef>
              <c:f>'D13'!$C$66:$H$66</c:f>
              <c:numCache>
                <c:formatCode>0.0%</c:formatCode>
                <c:ptCount val="6"/>
                <c:pt idx="0">
                  <c:v>0.11273184844938799</c:v>
                </c:pt>
                <c:pt idx="1">
                  <c:v>0.113</c:v>
                </c:pt>
                <c:pt idx="2">
                  <c:v>9.1999999999999998E-2</c:v>
                </c:pt>
                <c:pt idx="3">
                  <c:v>9.6000000000000002E-2</c:v>
                </c:pt>
                <c:pt idx="4">
                  <c:v>0.104</c:v>
                </c:pt>
                <c:pt idx="5">
                  <c:v>9.9000000000000005E-2</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Ieșiri </a:t>
                </a:r>
              </a:p>
            </c:rich>
          </c:tx>
          <c:layout>
            <c:manualLayout>
              <c:xMode val="edge"/>
              <c:yMode val="edge"/>
              <c:x val="2.2290339612034741E-3"/>
              <c:y val="0.718118111216557"/>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ntr</a:t>
                </a:r>
                <a:r>
                  <a:rPr lang="ro-MD"/>
                  <a:t>ări </a:t>
                </a:r>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5116689143138891"/>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754019340738308E-2"/>
          <c:y val="0.23543975092011182"/>
          <c:w val="0.44616925374988153"/>
          <c:h val="0.53303927056511302"/>
        </c:manualLayout>
      </c:layout>
      <c:lineChart>
        <c:grouping val="standard"/>
        <c:varyColors val="0"/>
        <c:ser>
          <c:idx val="1"/>
          <c:order val="0"/>
          <c:tx>
            <c:strRef>
              <c:f>'D13'!$B$76</c:f>
              <c:strCache>
                <c:ptCount val="1"/>
                <c:pt idx="0">
                  <c:v>UE</c:v>
                </c:pt>
              </c:strCache>
            </c:strRef>
          </c:tx>
          <c:spPr>
            <a:ln w="28575" cap="rnd">
              <a:solidFill>
                <a:srgbClr val="B48E7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'D13'!$C$76:$H$76</c:f>
              <c:numCache>
                <c:formatCode>#,##0.00</c:formatCode>
                <c:ptCount val="6"/>
                <c:pt idx="0">
                  <c:v>253.50927868999997</c:v>
                </c:pt>
                <c:pt idx="1">
                  <c:v>276.89266258999999</c:v>
                </c:pt>
                <c:pt idx="2">
                  <c:v>283.66662675999999</c:v>
                </c:pt>
                <c:pt idx="3">
                  <c:v>295.09239319999995</c:v>
                </c:pt>
                <c:pt idx="4">
                  <c:v>248.95396945000002</c:v>
                </c:pt>
                <c:pt idx="5">
                  <c:v>303.39514555999995</c:v>
                </c:pt>
              </c:numCache>
            </c:numRef>
          </c:val>
          <c:smooth val="0"/>
          <c:extLst>
            <c:ext xmlns:c16="http://schemas.microsoft.com/office/drawing/2014/chart" uri="{C3380CC4-5D6E-409C-BE32-E72D297353CC}">
              <c16:uniqueId val="{00000000-771E-45A6-A0A0-129539369CEC}"/>
            </c:ext>
          </c:extLst>
        </c:ser>
        <c:ser>
          <c:idx val="2"/>
          <c:order val="1"/>
          <c:tx>
            <c:strRef>
              <c:f>'D13'!$B$77</c:f>
              <c:strCache>
                <c:ptCount val="1"/>
                <c:pt idx="0">
                  <c:v>CSI</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CAB2-4FB5-9EE1-F305B31B148C}"/>
                </c:ext>
              </c:extLst>
            </c:dLbl>
            <c:dLbl>
              <c:idx val="1"/>
              <c:layout>
                <c:manualLayout>
                  <c:x val="-3.486924034869239E-2"/>
                  <c:y val="-4.0346484169246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1E-45A6-A0A0-129539369CEC}"/>
                </c:ext>
              </c:extLst>
            </c:dLbl>
            <c:dLbl>
              <c:idx val="2"/>
              <c:delete val="1"/>
              <c:extLst>
                <c:ext xmlns:c15="http://schemas.microsoft.com/office/drawing/2012/chart" uri="{CE6537A1-D6FC-4f65-9D91-7224C49458BB}"/>
                <c:ext xmlns:c16="http://schemas.microsoft.com/office/drawing/2014/chart" uri="{C3380CC4-5D6E-409C-BE32-E72D297353CC}">
                  <c16:uniqueId val="{00000002-771E-45A6-A0A0-129539369CEC}"/>
                </c:ext>
              </c:extLst>
            </c:dLbl>
            <c:dLbl>
              <c:idx val="3"/>
              <c:delete val="1"/>
              <c:extLst>
                <c:ext xmlns:c15="http://schemas.microsoft.com/office/drawing/2012/chart" uri="{CE6537A1-D6FC-4f65-9D91-7224C49458BB}"/>
                <c:ext xmlns:c16="http://schemas.microsoft.com/office/drawing/2014/chart" uri="{C3380CC4-5D6E-409C-BE32-E72D297353CC}">
                  <c16:uniqueId val="{00000003-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3-CAB2-4FB5-9EE1-F305B31B14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'D13'!$C$77:$H$77</c:f>
              <c:numCache>
                <c:formatCode>#,##0.00</c:formatCode>
                <c:ptCount val="6"/>
                <c:pt idx="0">
                  <c:v>38.808346460000003</c:v>
                </c:pt>
                <c:pt idx="1">
                  <c:v>53.537558050000001</c:v>
                </c:pt>
                <c:pt idx="2">
                  <c:v>38.625087769999993</c:v>
                </c:pt>
                <c:pt idx="3">
                  <c:v>11.317770960000001</c:v>
                </c:pt>
                <c:pt idx="4">
                  <c:v>9.3854747800000009</c:v>
                </c:pt>
                <c:pt idx="5">
                  <c:v>5.7397677099999997</c:v>
                </c:pt>
              </c:numCache>
            </c:numRef>
          </c:val>
          <c:smooth val="0"/>
          <c:extLst>
            <c:ext xmlns:c16="http://schemas.microsoft.com/office/drawing/2014/chart" uri="{C3380CC4-5D6E-409C-BE32-E72D297353CC}">
              <c16:uniqueId val="{00000004-771E-45A6-A0A0-129539369CEC}"/>
            </c:ext>
          </c:extLst>
        </c:ser>
        <c:ser>
          <c:idx val="3"/>
          <c:order val="2"/>
          <c:tx>
            <c:strRef>
              <c:f>'D13'!$B$78</c:f>
              <c:strCache>
                <c:ptCount val="1"/>
                <c:pt idx="0">
                  <c:v>Alte țări</c:v>
                </c:pt>
              </c:strCache>
            </c:strRef>
          </c:tx>
          <c:spPr>
            <a:ln w="28575" cap="rnd">
              <a:solidFill>
                <a:schemeClr val="accent4">
                  <a:shade val="58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CAB2-4FB5-9EE1-F305B31B148C}"/>
                </c:ext>
              </c:extLst>
            </c:dLbl>
            <c:dLbl>
              <c:idx val="1"/>
              <c:layout>
                <c:manualLayout>
                  <c:x val="-2.8227480282274803E-2"/>
                  <c:y val="-4.84157810030961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1E-45A6-A0A0-129539369CEC}"/>
                </c:ext>
              </c:extLst>
            </c:dLbl>
            <c:dLbl>
              <c:idx val="2"/>
              <c:delete val="1"/>
              <c:extLst>
                <c:ext xmlns:c15="http://schemas.microsoft.com/office/drawing/2012/chart" uri="{CE6537A1-D6FC-4f65-9D91-7224C49458BB}"/>
                <c:ext xmlns:c16="http://schemas.microsoft.com/office/drawing/2014/chart" uri="{C3380CC4-5D6E-409C-BE32-E72D297353CC}">
                  <c16:uniqueId val="{00000006-771E-45A6-A0A0-129539369CEC}"/>
                </c:ext>
              </c:extLst>
            </c:dLbl>
            <c:dLbl>
              <c:idx val="3"/>
              <c:delete val="1"/>
              <c:extLst>
                <c:ext xmlns:c15="http://schemas.microsoft.com/office/drawing/2012/chart" uri="{CE6537A1-D6FC-4f65-9D91-7224C49458BB}"/>
                <c:ext xmlns:c16="http://schemas.microsoft.com/office/drawing/2014/chart" uri="{C3380CC4-5D6E-409C-BE32-E72D297353CC}">
                  <c16:uniqueId val="{00000007-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2-CAB2-4FB5-9EE1-F305B31B14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'D13'!$C$78:$H$78</c:f>
              <c:numCache>
                <c:formatCode>#,##0.00</c:formatCode>
                <c:ptCount val="6"/>
                <c:pt idx="0">
                  <c:v>140.93917202999995</c:v>
                </c:pt>
                <c:pt idx="1">
                  <c:v>148.92028439000003</c:v>
                </c:pt>
                <c:pt idx="2">
                  <c:v>155.32465490999999</c:v>
                </c:pt>
                <c:pt idx="3">
                  <c:v>161.89385509000002</c:v>
                </c:pt>
                <c:pt idx="4">
                  <c:v>152.97017259999996</c:v>
                </c:pt>
                <c:pt idx="5">
                  <c:v>162.88088764</c:v>
                </c:pt>
              </c:numCache>
            </c:numRef>
          </c:val>
          <c:smooth val="0"/>
          <c:extLst>
            <c:ext xmlns:c16="http://schemas.microsoft.com/office/drawing/2014/chart" uri="{C3380CC4-5D6E-409C-BE32-E72D297353CC}">
              <c16:uniqueId val="{00000008-771E-45A6-A0A0-129539369CEC}"/>
            </c:ext>
          </c:extLst>
        </c:ser>
        <c:dLbls>
          <c:showLegendKey val="0"/>
          <c:showVal val="0"/>
          <c:showCatName val="1"/>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557225887"/>
        <c:crosses val="autoZero"/>
        <c:crossBetween val="between"/>
      </c:valAx>
      <c:spPr>
        <a:noFill/>
        <a:ln>
          <a:noFill/>
        </a:ln>
        <a:effectLst/>
      </c:spPr>
    </c:plotArea>
    <c:legend>
      <c:legendPos val="b"/>
      <c:layout>
        <c:manualLayout>
          <c:xMode val="edge"/>
          <c:yMode val="edge"/>
          <c:x val="0.36219851120861662"/>
          <c:y val="0.89608577914077203"/>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3885879871952"/>
          <c:y val="0.14533965244865718"/>
          <c:w val="0.84767193118201267"/>
          <c:h val="0.63453849057405376"/>
        </c:manualLayout>
      </c:layout>
      <c:lineChart>
        <c:grouping val="standard"/>
        <c:varyColors val="0"/>
        <c:ser>
          <c:idx val="1"/>
          <c:order val="1"/>
          <c:tx>
            <c:strRef>
              <c:f>'D13'!$B$80</c:f>
              <c:strCache>
                <c:ptCount val="1"/>
                <c:pt idx="0">
                  <c:v>UE</c:v>
                </c:pt>
              </c:strCache>
            </c:strRef>
          </c:tx>
          <c:spPr>
            <a:ln w="28575" cap="rnd">
              <a:solidFill>
                <a:srgbClr val="B48E7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'D13'!$C$80:$H$80</c:f>
              <c:numCache>
                <c:formatCode>#,##0.00</c:formatCode>
                <c:ptCount val="6"/>
                <c:pt idx="0">
                  <c:v>72.757861730000002</c:v>
                </c:pt>
                <c:pt idx="1">
                  <c:v>76.814639549999995</c:v>
                </c:pt>
                <c:pt idx="2">
                  <c:v>85.837447670000003</c:v>
                </c:pt>
                <c:pt idx="3">
                  <c:v>93.832563570000005</c:v>
                </c:pt>
                <c:pt idx="4">
                  <c:v>87.175090159999996</c:v>
                </c:pt>
                <c:pt idx="5">
                  <c:v>99.594938310000003</c:v>
                </c:pt>
              </c:numCache>
            </c:numRef>
          </c:val>
          <c:smooth val="0"/>
          <c:extLst>
            <c:ext xmlns:c16="http://schemas.microsoft.com/office/drawing/2014/chart" uri="{C3380CC4-5D6E-409C-BE32-E72D297353CC}">
              <c16:uniqueId val="{00000000-3A62-4D74-84A4-E87595B5AD26}"/>
            </c:ext>
          </c:extLst>
        </c:ser>
        <c:ser>
          <c:idx val="2"/>
          <c:order val="2"/>
          <c:tx>
            <c:strRef>
              <c:f>'D13'!$B$81</c:f>
              <c:strCache>
                <c:ptCount val="1"/>
                <c:pt idx="0">
                  <c:v>CSI</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D6F8-451E-8EA5-5D2B3337E4A1}"/>
                </c:ext>
              </c:extLst>
            </c:dLbl>
            <c:dLbl>
              <c:idx val="2"/>
              <c:delete val="1"/>
              <c:extLst>
                <c:ext xmlns:c15="http://schemas.microsoft.com/office/drawing/2012/chart" uri="{CE6537A1-D6FC-4f65-9D91-7224C49458BB}"/>
                <c:ext xmlns:c16="http://schemas.microsoft.com/office/drawing/2014/chart" uri="{C3380CC4-5D6E-409C-BE32-E72D297353CC}">
                  <c16:uniqueId val="{00000002-3A62-4D74-84A4-E87595B5AD26}"/>
                </c:ext>
              </c:extLst>
            </c:dLbl>
            <c:dLbl>
              <c:idx val="3"/>
              <c:delete val="1"/>
              <c:extLst>
                <c:ext xmlns:c15="http://schemas.microsoft.com/office/drawing/2012/chart" uri="{CE6537A1-D6FC-4f65-9D91-7224C49458BB}"/>
                <c:ext xmlns:c16="http://schemas.microsoft.com/office/drawing/2014/chart" uri="{C3380CC4-5D6E-409C-BE32-E72D297353CC}">
                  <c16:uniqueId val="{00000003-3A62-4D74-84A4-E87595B5AD26}"/>
                </c:ext>
              </c:extLst>
            </c:dLbl>
            <c:dLbl>
              <c:idx val="4"/>
              <c:delete val="1"/>
              <c:extLst>
                <c:ext xmlns:c15="http://schemas.microsoft.com/office/drawing/2012/chart" uri="{CE6537A1-D6FC-4f65-9D91-7224C49458BB}"/>
                <c:ext xmlns:c16="http://schemas.microsoft.com/office/drawing/2014/chart" uri="{C3380CC4-5D6E-409C-BE32-E72D297353CC}">
                  <c16:uniqueId val="{00000003-D6F8-451E-8EA5-5D2B3337E4A1}"/>
                </c:ext>
              </c:extLst>
            </c:dLbl>
            <c:dLbl>
              <c:idx val="5"/>
              <c:layout>
                <c:manualLayout>
                  <c:x val="-2.9055690072639223E-3"/>
                  <c:y val="6.227300905579458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C9-427C-93BC-DE6B335544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'D13'!$C$81:$H$81</c:f>
              <c:numCache>
                <c:formatCode>#,##0.00</c:formatCode>
                <c:ptCount val="6"/>
                <c:pt idx="0">
                  <c:v>22.590785570000001</c:v>
                </c:pt>
                <c:pt idx="1">
                  <c:v>24.750280419999999</c:v>
                </c:pt>
                <c:pt idx="2">
                  <c:v>19.31088424</c:v>
                </c:pt>
                <c:pt idx="3">
                  <c:v>4.8987887099999998</c:v>
                </c:pt>
                <c:pt idx="4">
                  <c:v>4.0460925200000002</c:v>
                </c:pt>
                <c:pt idx="5">
                  <c:v>4.3698096800000004</c:v>
                </c:pt>
              </c:numCache>
            </c:numRef>
          </c:val>
          <c:smooth val="0"/>
          <c:extLst>
            <c:ext xmlns:c16="http://schemas.microsoft.com/office/drawing/2014/chart" uri="{C3380CC4-5D6E-409C-BE32-E72D297353CC}">
              <c16:uniqueId val="{00000005-3A62-4D74-84A4-E87595B5AD26}"/>
            </c:ext>
          </c:extLst>
        </c:ser>
        <c:ser>
          <c:idx val="3"/>
          <c:order val="3"/>
          <c:tx>
            <c:strRef>
              <c:f>'D13'!$B$82</c:f>
              <c:strCache>
                <c:ptCount val="1"/>
                <c:pt idx="0">
                  <c:v>Alte țări</c:v>
                </c:pt>
              </c:strCache>
            </c:strRef>
          </c:tx>
          <c:spPr>
            <a:ln w="28575" cap="rnd">
              <a:solidFill>
                <a:schemeClr val="accent4">
                  <a:shade val="58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D6F8-451E-8EA5-5D2B3337E4A1}"/>
                </c:ext>
              </c:extLst>
            </c:dLbl>
            <c:dLbl>
              <c:idx val="2"/>
              <c:delete val="1"/>
              <c:extLst>
                <c:ext xmlns:c15="http://schemas.microsoft.com/office/drawing/2012/chart" uri="{CE6537A1-D6FC-4f65-9D91-7224C49458BB}"/>
                <c:ext xmlns:c16="http://schemas.microsoft.com/office/drawing/2014/chart" uri="{C3380CC4-5D6E-409C-BE32-E72D297353CC}">
                  <c16:uniqueId val="{00000007-3A62-4D74-84A4-E87595B5AD26}"/>
                </c:ext>
              </c:extLst>
            </c:dLbl>
            <c:dLbl>
              <c:idx val="3"/>
              <c:delete val="1"/>
              <c:extLst>
                <c:ext xmlns:c15="http://schemas.microsoft.com/office/drawing/2012/chart" uri="{CE6537A1-D6FC-4f65-9D91-7224C49458BB}"/>
                <c:ext xmlns:c16="http://schemas.microsoft.com/office/drawing/2014/chart" uri="{C3380CC4-5D6E-409C-BE32-E72D297353CC}">
                  <c16:uniqueId val="{00000008-3A62-4D74-84A4-E87595B5AD26}"/>
                </c:ext>
              </c:extLst>
            </c:dLbl>
            <c:dLbl>
              <c:idx val="4"/>
              <c:delete val="1"/>
              <c:extLst>
                <c:ext xmlns:c15="http://schemas.microsoft.com/office/drawing/2012/chart" uri="{CE6537A1-D6FC-4f65-9D91-7224C49458BB}"/>
                <c:ext xmlns:c16="http://schemas.microsoft.com/office/drawing/2014/chart" uri="{C3380CC4-5D6E-409C-BE32-E72D297353CC}">
                  <c16:uniqueId val="{00000002-D6F8-451E-8EA5-5D2B3337E4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'D13'!$C$73:$H$74</c:f>
              <c:multiLvlStrCache>
                <c:ptCount val="6"/>
                <c:lvl>
                  <c:pt idx="0">
                    <c:v>I*</c:v>
                  </c:pt>
                  <c:pt idx="1">
                    <c:v>II*</c:v>
                  </c:pt>
                  <c:pt idx="2">
                    <c:v>III*</c:v>
                  </c:pt>
                  <c:pt idx="3">
                    <c:v>IV*</c:v>
                  </c:pt>
                  <c:pt idx="4">
                    <c:v>I*</c:v>
                  </c:pt>
                  <c:pt idx="5">
                    <c:v>II</c:v>
                  </c:pt>
                </c:lvl>
                <c:lvl>
                  <c:pt idx="0">
                    <c:v>2024</c:v>
                  </c:pt>
                  <c:pt idx="4">
                    <c:v>2025</c:v>
                  </c:pt>
                </c:lvl>
              </c:multiLvlStrCache>
            </c:multiLvlStrRef>
          </c:cat>
          <c:val>
            <c:numRef>
              <c:f>'D13'!$C$82:$H$82</c:f>
              <c:numCache>
                <c:formatCode>#,##0.00</c:formatCode>
                <c:ptCount val="6"/>
                <c:pt idx="0">
                  <c:v>31.456392420000007</c:v>
                </c:pt>
                <c:pt idx="1">
                  <c:v>32.366495889999996</c:v>
                </c:pt>
                <c:pt idx="2">
                  <c:v>33.947169239999987</c:v>
                </c:pt>
                <c:pt idx="3">
                  <c:v>32.631156780000005</c:v>
                </c:pt>
                <c:pt idx="4">
                  <c:v>31.414714070000002</c:v>
                </c:pt>
                <c:pt idx="5">
                  <c:v>41.693135249999983</c:v>
                </c:pt>
              </c:numCache>
            </c:numRef>
          </c:val>
          <c:smooth val="0"/>
          <c:extLst>
            <c:ext xmlns:c16="http://schemas.microsoft.com/office/drawing/2014/chart" uri="{C3380CC4-5D6E-409C-BE32-E72D297353CC}">
              <c16:uniqueId val="{00000009-3A62-4D74-84A4-E87595B5AD26}"/>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'D13'!$C$73:$H$74</c15:sqref>
                        </c15:formulaRef>
                      </c:ext>
                    </c:extLst>
                    <c:multiLvlStrCache>
                      <c:ptCount val="6"/>
                      <c:lvl>
                        <c:pt idx="0">
                          <c:v>I*</c:v>
                        </c:pt>
                        <c:pt idx="1">
                          <c:v>II*</c:v>
                        </c:pt>
                        <c:pt idx="2">
                          <c:v>III*</c:v>
                        </c:pt>
                        <c:pt idx="3">
                          <c:v>IV*</c:v>
                        </c:pt>
                        <c:pt idx="4">
                          <c:v>I*</c:v>
                        </c:pt>
                        <c:pt idx="5">
                          <c:v>II</c:v>
                        </c:pt>
                      </c:lvl>
                      <c:lvl>
                        <c:pt idx="0">
                          <c:v>2024</c:v>
                        </c:pt>
                        <c:pt idx="4">
                          <c:v>2025</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557225887"/>
        <c:crosses val="autoZero"/>
        <c:crossBetween val="between"/>
        <c:majorUnit val="20"/>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a:t>evolu</a:t>
            </a:r>
            <a:r>
              <a:rPr lang="ro-MD" sz="900"/>
              <a:t>ția soldului de capital</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Sold CK</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'D14'!$C$27:$H$28</c:f>
              <c:multiLvlStrCache>
                <c:ptCount val="6"/>
                <c:lvl>
                  <c:pt idx="0">
                    <c:v>I*</c:v>
                  </c:pt>
                  <c:pt idx="1">
                    <c:v>II*</c:v>
                  </c:pt>
                  <c:pt idx="2">
                    <c:v>III*</c:v>
                  </c:pt>
                  <c:pt idx="3">
                    <c:v>IV*</c:v>
                  </c:pt>
                  <c:pt idx="4">
                    <c:v>I*</c:v>
                  </c:pt>
                  <c:pt idx="5">
                    <c:v>II</c:v>
                  </c:pt>
                </c:lvl>
                <c:lvl>
                  <c:pt idx="0">
                    <c:v>2024</c:v>
                  </c:pt>
                  <c:pt idx="4">
                    <c:v>2025</c:v>
                  </c:pt>
                </c:lvl>
              </c:multiLvlStrCache>
            </c:multiLvlStrRef>
          </c:cat>
          <c:val>
            <c:numRef>
              <c:f>'D14'!$C$29:$H$29</c:f>
              <c:numCache>
                <c:formatCode>0.0</c:formatCode>
                <c:ptCount val="6"/>
                <c:pt idx="0">
                  <c:v>14.92162415</c:v>
                </c:pt>
                <c:pt idx="1">
                  <c:v>16.083163650000003</c:v>
                </c:pt>
                <c:pt idx="2">
                  <c:v>20.831249339999996</c:v>
                </c:pt>
                <c:pt idx="3">
                  <c:v>27.986881439999998</c:v>
                </c:pt>
                <c:pt idx="4">
                  <c:v>6.0191902999999982</c:v>
                </c:pt>
                <c:pt idx="5">
                  <c:v>0.90416970999999791</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din PIB (scala din dreapta)</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'D14'!$C$27:$H$28</c:f>
              <c:multiLvlStrCache>
                <c:ptCount val="6"/>
                <c:lvl>
                  <c:pt idx="0">
                    <c:v>I*</c:v>
                  </c:pt>
                  <c:pt idx="1">
                    <c:v>II*</c:v>
                  </c:pt>
                  <c:pt idx="2">
                    <c:v>III*</c:v>
                  </c:pt>
                  <c:pt idx="3">
                    <c:v>IV*</c:v>
                  </c:pt>
                  <c:pt idx="4">
                    <c:v>I*</c:v>
                  </c:pt>
                  <c:pt idx="5">
                    <c:v>II</c:v>
                  </c:pt>
                </c:lvl>
                <c:lvl>
                  <c:pt idx="0">
                    <c:v>2024</c:v>
                  </c:pt>
                  <c:pt idx="4">
                    <c:v>2025</c:v>
                  </c:pt>
                </c:lvl>
              </c:multiLvlStrCache>
            </c:multiLvlStrRef>
          </c:cat>
          <c:val>
            <c:numRef>
              <c:f>'D14'!$C$30:$H$30</c:f>
              <c:numCache>
                <c:formatCode>0.0</c:formatCode>
                <c:ptCount val="6"/>
                <c:pt idx="0">
                  <c:v>0.42420520080781166</c:v>
                </c:pt>
                <c:pt idx="1">
                  <c:v>0.38785109338749146</c:v>
                </c:pt>
                <c:pt idx="2">
                  <c:v>0.39836740330432047</c:v>
                </c:pt>
                <c:pt idx="3">
                  <c:v>0.57814580235880209</c:v>
                </c:pt>
                <c:pt idx="4">
                  <c:v>0.2</c:v>
                </c:pt>
                <c:pt idx="5">
                  <c:v>0</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a:t>
                </a:r>
                <a:r>
                  <a:rPr lang="ro-MD" baseline="0"/>
                  <a:t> USD</a:t>
                </a:r>
                <a:endParaRPr lang="ru-RU" baseline="0"/>
              </a:p>
            </c:rich>
          </c:tx>
          <c:layout>
            <c:manualLayout>
              <c:xMode val="edge"/>
              <c:yMode val="edge"/>
              <c:x val="1.4425376315140093E-2"/>
              <c:y val="3.2995104903731209E-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transferuri de capital, prezentare sectorială</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barChart>
        <c:barDir val="bar"/>
        <c:grouping val="clustered"/>
        <c:varyColors val="0"/>
        <c:ser>
          <c:idx val="0"/>
          <c:order val="0"/>
          <c:tx>
            <c:strRef>
              <c:f>'D14'!$L$27</c:f>
              <c:strCache>
                <c:ptCount val="1"/>
                <c:pt idx="0">
                  <c:v>intrări</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'D14'!$J$28:$K$39</c:f>
              <c:multiLvlStrCache>
                <c:ptCount val="12"/>
                <c:lvl>
                  <c:pt idx="0">
                    <c:v>2024 -I*</c:v>
                  </c:pt>
                  <c:pt idx="1">
                    <c:v>2024-II*</c:v>
                  </c:pt>
                  <c:pt idx="2">
                    <c:v>2024-III*</c:v>
                  </c:pt>
                  <c:pt idx="3">
                    <c:v>2024-IV*</c:v>
                  </c:pt>
                  <c:pt idx="4">
                    <c:v>2025 -I*</c:v>
                  </c:pt>
                  <c:pt idx="5">
                    <c:v>2025-II</c:v>
                  </c:pt>
                  <c:pt idx="6">
                    <c:v>2024 -I*</c:v>
                  </c:pt>
                  <c:pt idx="7">
                    <c:v>2024-II*</c:v>
                  </c:pt>
                  <c:pt idx="8">
                    <c:v>2024-III*</c:v>
                  </c:pt>
                  <c:pt idx="9">
                    <c:v>2024-IV*</c:v>
                  </c:pt>
                  <c:pt idx="10">
                    <c:v>2025 -I*</c:v>
                  </c:pt>
                  <c:pt idx="11">
                    <c:v>2025-II</c:v>
                  </c:pt>
                </c:lvl>
                <c:lvl>
                  <c:pt idx="0">
                    <c:v>Administraţia publică </c:v>
                  </c:pt>
                  <c:pt idx="6">
                    <c:v> Societăţi financiare și nefinanciare, GP şi IFSLSGP </c:v>
                  </c:pt>
                </c:lvl>
              </c:multiLvlStrCache>
            </c:multiLvlStrRef>
          </c:cat>
          <c:val>
            <c:numRef>
              <c:f>'D14'!$L$28:$L$39</c:f>
              <c:numCache>
                <c:formatCode>General</c:formatCode>
                <c:ptCount val="12"/>
                <c:pt idx="0">
                  <c:v>8.23</c:v>
                </c:pt>
                <c:pt idx="1">
                  <c:v>8.75</c:v>
                </c:pt>
                <c:pt idx="2">
                  <c:v>7.76</c:v>
                </c:pt>
                <c:pt idx="3">
                  <c:v>16.239999999999998</c:v>
                </c:pt>
                <c:pt idx="4" formatCode="0.00">
                  <c:v>4.5649390399999996</c:v>
                </c:pt>
                <c:pt idx="5">
                  <c:v>5.17</c:v>
                </c:pt>
                <c:pt idx="6" formatCode="0.00">
                  <c:v>13.09332502</c:v>
                </c:pt>
                <c:pt idx="7" formatCode="0.00">
                  <c:v>15.70728074</c:v>
                </c:pt>
                <c:pt idx="8" formatCode="0.00">
                  <c:v>20.668316619999999</c:v>
                </c:pt>
                <c:pt idx="9" formatCode="0.00">
                  <c:v>20.270901869999999</c:v>
                </c:pt>
                <c:pt idx="10" formatCode="0.00">
                  <c:v>17.344516479999999</c:v>
                </c:pt>
                <c:pt idx="11" formatCode="0.00">
                  <c:v>22.558499479999998</c:v>
                </c:pt>
              </c:numCache>
            </c:numRef>
          </c:val>
          <c:extLst>
            <c:ext xmlns:c16="http://schemas.microsoft.com/office/drawing/2014/chart" uri="{C3380CC4-5D6E-409C-BE32-E72D297353CC}">
              <c16:uniqueId val="{00000000-F96D-4EB5-8A7B-E995DB214C13}"/>
            </c:ext>
          </c:extLst>
        </c:ser>
        <c:ser>
          <c:idx val="1"/>
          <c:order val="1"/>
          <c:tx>
            <c:strRef>
              <c:f>'D14'!$M$27</c:f>
              <c:strCache>
                <c:ptCount val="1"/>
                <c:pt idx="0">
                  <c:v>ieșiri</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'D14'!$J$28:$K$39</c:f>
              <c:multiLvlStrCache>
                <c:ptCount val="12"/>
                <c:lvl>
                  <c:pt idx="0">
                    <c:v>2024 -I*</c:v>
                  </c:pt>
                  <c:pt idx="1">
                    <c:v>2024-II*</c:v>
                  </c:pt>
                  <c:pt idx="2">
                    <c:v>2024-III*</c:v>
                  </c:pt>
                  <c:pt idx="3">
                    <c:v>2024-IV*</c:v>
                  </c:pt>
                  <c:pt idx="4">
                    <c:v>2025 -I*</c:v>
                  </c:pt>
                  <c:pt idx="5">
                    <c:v>2025-II</c:v>
                  </c:pt>
                  <c:pt idx="6">
                    <c:v>2024 -I*</c:v>
                  </c:pt>
                  <c:pt idx="7">
                    <c:v>2024-II*</c:v>
                  </c:pt>
                  <c:pt idx="8">
                    <c:v>2024-III*</c:v>
                  </c:pt>
                  <c:pt idx="9">
                    <c:v>2024-IV*</c:v>
                  </c:pt>
                  <c:pt idx="10">
                    <c:v>2025 -I*</c:v>
                  </c:pt>
                  <c:pt idx="11">
                    <c:v>2025-II</c:v>
                  </c:pt>
                </c:lvl>
                <c:lvl>
                  <c:pt idx="0">
                    <c:v>Administraţia publică </c:v>
                  </c:pt>
                  <c:pt idx="6">
                    <c:v> Societăţi financiare și nefinanciare, GP şi IFSLSGP </c:v>
                  </c:pt>
                </c:lvl>
              </c:multiLvlStrCache>
            </c:multiLvlStrRef>
          </c:cat>
          <c:val>
            <c:numRef>
              <c:f>'D14'!$M$28:$M$39</c:f>
              <c:numCache>
                <c:formatCode>#,##0.00</c:formatCode>
                <c:ptCount val="12"/>
                <c:pt idx="6" formatCode="0.00">
                  <c:v>6.40170087</c:v>
                </c:pt>
                <c:pt idx="7" formatCode="0.00">
                  <c:v>8.3741170900000004</c:v>
                </c:pt>
                <c:pt idx="8" formatCode="0.00">
                  <c:v>7.5970672800000001</c:v>
                </c:pt>
                <c:pt idx="9" formatCode="0.00">
                  <c:v>8.5240204300000002</c:v>
                </c:pt>
                <c:pt idx="10" formatCode="0.00">
                  <c:v>15.89026522</c:v>
                </c:pt>
                <c:pt idx="11" formatCode="0.00">
                  <c:v>26.824329769999999</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66824661921223694"/>
        </c:manualLayout>
      </c:layout>
      <c:barChart>
        <c:barDir val="col"/>
        <c:grouping val="clustered"/>
        <c:varyColors val="0"/>
        <c:ser>
          <c:idx val="0"/>
          <c:order val="0"/>
          <c:tx>
            <c:strRef>
              <c:f>'D15'!$B$31</c:f>
              <c:strCache>
                <c:ptCount val="1"/>
                <c:pt idx="0">
                  <c:v>Investiţii directe</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Achiziția netă de active financiare</c:v>
                </c:pt>
                <c:pt idx="1">
                  <c:v>Acumularea netă de pasive</c:v>
                </c:pt>
              </c:strCache>
            </c:strRef>
          </c:cat>
          <c:val>
            <c:numRef>
              <c:f>'D15'!$C$31:$D$31</c:f>
              <c:numCache>
                <c:formatCode>0.00</c:formatCode>
                <c:ptCount val="2"/>
                <c:pt idx="0">
                  <c:v>5.1172853299999996</c:v>
                </c:pt>
                <c:pt idx="1">
                  <c:v>120.56061930999999</c:v>
                </c:pt>
              </c:numCache>
            </c:numRef>
          </c:val>
          <c:extLst>
            <c:ext xmlns:c16="http://schemas.microsoft.com/office/drawing/2014/chart" uri="{C3380CC4-5D6E-409C-BE32-E72D297353CC}">
              <c16:uniqueId val="{00000001-3166-42A7-A4A4-9C7CFCA19940}"/>
            </c:ext>
          </c:extLst>
        </c:ser>
        <c:ser>
          <c:idx val="2"/>
          <c:order val="1"/>
          <c:tx>
            <c:strRef>
              <c:f>'D15'!$B$34</c:f>
              <c:strCache>
                <c:ptCount val="1"/>
                <c:pt idx="0">
                  <c:v>Numerar şi depozite</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Achiziția netă de active financiare</c:v>
                </c:pt>
                <c:pt idx="1">
                  <c:v>Acumularea netă de pasive</c:v>
                </c:pt>
              </c:strCache>
            </c:strRef>
          </c:cat>
          <c:val>
            <c:numRef>
              <c:f>'D15'!$C$34:$D$34</c:f>
              <c:numCache>
                <c:formatCode>0.00</c:formatCode>
                <c:ptCount val="2"/>
                <c:pt idx="0">
                  <c:v>-742.54689877999999</c:v>
                </c:pt>
                <c:pt idx="1">
                  <c:v>2.60251002</c:v>
                </c:pt>
              </c:numCache>
            </c:numRef>
          </c:val>
          <c:extLst>
            <c:ext xmlns:c16="http://schemas.microsoft.com/office/drawing/2014/chart" uri="{C3380CC4-5D6E-409C-BE32-E72D297353CC}">
              <c16:uniqueId val="{00000002-3166-42A7-A4A4-9C7CFCA19940}"/>
            </c:ext>
          </c:extLst>
        </c:ser>
        <c:ser>
          <c:idx val="3"/>
          <c:order val="2"/>
          <c:tx>
            <c:strRef>
              <c:f>'D15'!$B$35</c:f>
              <c:strCache>
                <c:ptCount val="1"/>
                <c:pt idx="0">
                  <c:v>Împrumuturi</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Achiziția netă de active financiare</c:v>
                </c:pt>
                <c:pt idx="1">
                  <c:v>Acumularea netă de pasive</c:v>
                </c:pt>
              </c:strCache>
            </c:strRef>
          </c:cat>
          <c:val>
            <c:numRef>
              <c:f>'D15'!$C$35:$D$35</c:f>
              <c:numCache>
                <c:formatCode>0.00</c:formatCode>
                <c:ptCount val="2"/>
                <c:pt idx="0">
                  <c:v>-7.8961618600000048</c:v>
                </c:pt>
                <c:pt idx="1">
                  <c:v>218.32665243000002</c:v>
                </c:pt>
              </c:numCache>
            </c:numRef>
          </c:val>
          <c:extLst>
            <c:ext xmlns:c16="http://schemas.microsoft.com/office/drawing/2014/chart" uri="{C3380CC4-5D6E-409C-BE32-E72D297353CC}">
              <c16:uniqueId val="{00000003-3166-42A7-A4A4-9C7CFCA19940}"/>
            </c:ext>
          </c:extLst>
        </c:ser>
        <c:ser>
          <c:idx val="4"/>
          <c:order val="3"/>
          <c:tx>
            <c:strRef>
              <c:f>'D15'!$B$36</c:f>
              <c:strCache>
                <c:ptCount val="1"/>
                <c:pt idx="0">
                  <c:v>Credite comerciale şi avansuri</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Achiziția netă de active financiare</c:v>
                </c:pt>
                <c:pt idx="1">
                  <c:v>Acumularea netă de pasive</c:v>
                </c:pt>
              </c:strCache>
            </c:strRef>
          </c:cat>
          <c:val>
            <c:numRef>
              <c:f>'D15'!$C$36:$D$36</c:f>
              <c:numCache>
                <c:formatCode>0.00</c:formatCode>
                <c:ptCount val="2"/>
                <c:pt idx="0">
                  <c:v>-106.69719762</c:v>
                </c:pt>
                <c:pt idx="1">
                  <c:v>16.24825113</c:v>
                </c:pt>
              </c:numCache>
            </c:numRef>
          </c:val>
          <c:extLst>
            <c:ext xmlns:c16="http://schemas.microsoft.com/office/drawing/2014/chart" uri="{C3380CC4-5D6E-409C-BE32-E72D297353CC}">
              <c16:uniqueId val="{00000004-3166-42A7-A4A4-9C7CFCA19940}"/>
            </c:ext>
          </c:extLst>
        </c:ser>
        <c:ser>
          <c:idx val="5"/>
          <c:order val="4"/>
          <c:tx>
            <c:strRef>
              <c:f>'D15'!$B$37</c:f>
              <c:strCache>
                <c:ptCount val="1"/>
                <c:pt idx="0">
                  <c:v>Active de rezervă</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Achiziția netă de active financiare</c:v>
                </c:pt>
                <c:pt idx="1">
                  <c:v>Acumularea netă de pasive</c:v>
                </c:pt>
              </c:strCache>
            </c:strRef>
          </c:cat>
          <c:val>
            <c:numRef>
              <c:f>'D15'!$C$37:$D$37</c:f>
              <c:numCache>
                <c:formatCode>0.00</c:formatCode>
                <c:ptCount val="2"/>
                <c:pt idx="0">
                  <c:v>237.11338090000001</c:v>
                </c:pt>
              </c:numCache>
            </c:numRef>
          </c:val>
          <c:extLst>
            <c:ext xmlns:c16="http://schemas.microsoft.com/office/drawing/2014/chart" uri="{C3380CC4-5D6E-409C-BE32-E72D297353CC}">
              <c16:uniqueId val="{00000005-3166-42A7-A4A4-9C7CFCA19940}"/>
            </c:ext>
          </c:extLst>
        </c:ser>
        <c:ser>
          <c:idx val="6"/>
          <c:order val="5"/>
          <c:tx>
            <c:strRef>
              <c:f>'D15'!$B$32</c:f>
              <c:strCache>
                <c:ptCount val="1"/>
                <c:pt idx="0">
                  <c:v>Investiții de portofoliu</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xmlns:c15="http://schemas.microsoft.com/office/drawing/2012/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Achiziția netă de active financiare</c:v>
                </c:pt>
                <c:pt idx="1">
                  <c:v>Acumularea netă de pasive</c:v>
                </c:pt>
              </c:strCache>
            </c:strRef>
          </c:cat>
          <c:val>
            <c:numRef>
              <c:f>'D15'!$C$32:$D$32</c:f>
              <c:numCache>
                <c:formatCode>0.00</c:formatCode>
                <c:ptCount val="2"/>
                <c:pt idx="0">
                  <c:v>5.8380808000000002</c:v>
                </c:pt>
                <c:pt idx="1">
                  <c:v>-0.7</c:v>
                </c:pt>
              </c:numCache>
            </c:numRef>
          </c:val>
          <c:extLst xmlns:c15="http://schemas.microsoft.com/office/drawing/2012/chart">
            <c:ext xmlns:c16="http://schemas.microsoft.com/office/drawing/2014/chart" uri="{C3380CC4-5D6E-409C-BE32-E72D297353CC}">
              <c16:uniqueId val="{00000007-3166-42A7-A4A4-9C7CFCA19940}"/>
            </c:ext>
          </c:extLst>
        </c:ser>
        <c:ser>
          <c:idx val="1"/>
          <c:order val="6"/>
          <c:tx>
            <c:strRef>
              <c:f>'D15'!$B$33</c:f>
              <c:strCache>
                <c:ptCount val="1"/>
                <c:pt idx="0">
                  <c:v>Alte fluxuri financiare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Achiziția netă de active financiare</c:v>
                </c:pt>
                <c:pt idx="1">
                  <c:v>Acumularea netă de pasive</c:v>
                </c:pt>
              </c:strCache>
            </c:strRef>
          </c:cat>
          <c:val>
            <c:numRef>
              <c:f>'D15'!$C$33:$D$33</c:f>
              <c:numCache>
                <c:formatCode>0.00</c:formatCode>
                <c:ptCount val="2"/>
                <c:pt idx="0">
                  <c:v>8.5265128291212022E-14</c:v>
                </c:pt>
                <c:pt idx="1">
                  <c:v>-0.77484534000003014</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32035912"/>
        <c:crosses val="autoZero"/>
        <c:auto val="1"/>
        <c:lblAlgn val="ctr"/>
        <c:lblOffset val="100"/>
        <c:noMultiLvlLbl val="0"/>
      </c:catAx>
      <c:valAx>
        <c:axId val="432035912"/>
        <c:scaling>
          <c:orientation val="minMax"/>
          <c:max val="300"/>
          <c:min val="-9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432041816"/>
        <c:crosses val="autoZero"/>
        <c:crossBetween val="between"/>
        <c:majorUnit val="150"/>
      </c:valAx>
      <c:spPr>
        <a:noFill/>
        <a:ln>
          <a:noFill/>
        </a:ln>
        <a:effectLst/>
      </c:spPr>
    </c:plotArea>
    <c:legend>
      <c:legendPos val="b"/>
      <c:layout>
        <c:manualLayout>
          <c:xMode val="edge"/>
          <c:yMode val="edge"/>
          <c:x val="0"/>
          <c:y val="0.88342081369301517"/>
          <c:w val="0.99495875126444255"/>
          <c:h val="0.115061981545344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pe sectoare instituționale</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barChart>
        <c:barDir val="bar"/>
        <c:grouping val="clustered"/>
        <c:varyColors val="0"/>
        <c:ser>
          <c:idx val="0"/>
          <c:order val="0"/>
          <c:tx>
            <c:strRef>
              <c:f>'D16'!$C$29</c:f>
              <c:strCache>
                <c:ptCount val="1"/>
                <c:pt idx="0">
                  <c:v>valorificări</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'D16'!$C$30:$C$34</c:f>
              <c:numCache>
                <c:formatCode>0.00</c:formatCode>
                <c:ptCount val="5"/>
                <c:pt idx="0">
                  <c:v>390.31155876000003</c:v>
                </c:pt>
                <c:pt idx="1">
                  <c:v>11.33186154</c:v>
                </c:pt>
                <c:pt idx="2">
                  <c:v>29.462857979999999</c:v>
                </c:pt>
                <c:pt idx="3">
                  <c:v>76.282343769999997</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rambursări</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'D16'!$D$30:$D$34</c:f>
              <c:numCache>
                <c:formatCode>0.00</c:formatCode>
                <c:ptCount val="5"/>
                <c:pt idx="0">
                  <c:v>206.65834952</c:v>
                </c:pt>
                <c:pt idx="1">
                  <c:v>19.198240330000001</c:v>
                </c:pt>
                <c:pt idx="2">
                  <c:v>28.657439739999997</c:v>
                </c:pt>
                <c:pt idx="3">
                  <c:v>30.523000229999997</c:v>
                </c:pt>
                <c:pt idx="4">
                  <c:v>4.0249398000000003</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82"/>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095456576"/>
        <c:crosses val="autoZero"/>
        <c:auto val="1"/>
        <c:lblAlgn val="ctr"/>
        <c:lblOffset val="100"/>
        <c:noMultiLvlLbl val="0"/>
      </c:catAx>
      <c:valAx>
        <c:axId val="1095456576"/>
        <c:scaling>
          <c:orientation val="minMax"/>
          <c:max val="15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553672032"/>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pe scadnțe</a:t>
            </a:r>
          </a:p>
          <a:p>
            <a:pPr>
              <a:defRPr sz="900"/>
            </a:pPr>
            <a:endParaRPr lang="ro-MD" sz="900"/>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doughnutChart>
        <c:varyColors val="1"/>
        <c:ser>
          <c:idx val="0"/>
          <c:order val="0"/>
          <c:tx>
            <c:strRef>
              <c:f>'D16'!$G$30</c:f>
              <c:strCache>
                <c:ptCount val="1"/>
                <c:pt idx="0">
                  <c:v>termen scurt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'D16'!$H$30:$I$30</c:f>
              <c:numCache>
                <c:formatCode>0.00</c:formatCode>
                <c:ptCount val="2"/>
                <c:pt idx="0">
                  <c:v>1.78869061</c:v>
                </c:pt>
                <c:pt idx="1">
                  <c:v>0.49107714000000002</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termen lung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'D16'!$H$31:$I$31</c:f>
              <c:numCache>
                <c:formatCode>0.00</c:formatCode>
                <c:ptCount val="2"/>
                <c:pt idx="0">
                  <c:v>505.59993143999998</c:v>
                </c:pt>
                <c:pt idx="1">
                  <c:v>288.57</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8316045729183187"/>
          <c:y val="9.6806988300877583E-2"/>
          <c:w val="0.39780077154785182"/>
          <c:h val="0.83014422310616376"/>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54000"/>
                </a:schemeClr>
              </a:solidFill>
              <a:ln w="1905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4">
                  <a:tint val="62000"/>
                </a:schemeClr>
              </a:solidFill>
              <a:ln w="19050">
                <a:solidFill>
                  <a:schemeClr val="lt1"/>
                </a:solidFill>
              </a:ln>
              <a:effectLst/>
            </c:spPr>
            <c:extLst>
              <c:ext xmlns:c16="http://schemas.microsoft.com/office/drawing/2014/chart" uri="{C3380CC4-5D6E-409C-BE32-E72D297353CC}">
                <c16:uniqueId val="{0000000D-4E8B-49CA-B524-40F856C67DF3}"/>
              </c:ext>
            </c:extLst>
          </c:dPt>
          <c:dPt>
            <c:idx val="7"/>
            <c:bubble3D val="0"/>
            <c:spPr>
              <a:solidFill>
                <a:schemeClr val="accent4">
                  <a:tint val="46000"/>
                </a:schemeClr>
              </a:solidFill>
              <a:ln w="19050">
                <a:solidFill>
                  <a:schemeClr val="lt1"/>
                </a:solidFill>
              </a:ln>
              <a:effectLst/>
            </c:spPr>
            <c:extLst>
              <c:ext xmlns:c16="http://schemas.microsoft.com/office/drawing/2014/chart" uri="{C3380CC4-5D6E-409C-BE32-E72D297353CC}">
                <c16:uniqueId val="{0000000C-4E8B-49CA-B524-40F856C67DF3}"/>
              </c:ext>
            </c:extLst>
          </c:dPt>
          <c:dLbls>
            <c:dLbl>
              <c:idx val="0"/>
              <c:layout>
                <c:manualLayout>
                  <c:x val="-0.15570469798657716"/>
                  <c:y val="2.97951582867783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93-4176-8708-80BA3733F608}"/>
                </c:ext>
              </c:extLst>
            </c:dLbl>
            <c:dLbl>
              <c:idx val="1"/>
              <c:layout>
                <c:manualLayout>
                  <c:x val="-0.13422818791946309"/>
                  <c:y val="-0.119180633147113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layout>
                <c:manualLayout>
                  <c:x val="-2.3266219239373668E-2"/>
                  <c:y val="-0.1675977653631285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B93-4176-8708-80BA3733F608}"/>
                </c:ext>
              </c:extLst>
            </c:dLbl>
            <c:dLbl>
              <c:idx val="3"/>
              <c:layout>
                <c:manualLayout>
                  <c:x val="-5.3691275167785891E-3"/>
                  <c:y val="-0.1862197392923649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0B93-4176-8708-80BA3733F608}"/>
                </c:ext>
              </c:extLst>
            </c:dLbl>
            <c:dLbl>
              <c:idx val="4"/>
              <c:layout>
                <c:manualLayout>
                  <c:x val="1.9686800894854587E-2"/>
                  <c:y val="-0.1824953445065176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6.4429530201342289E-2"/>
                  <c:y val="-0.152700186219739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AB63-4185-9A73-762927F7BE0D}"/>
                </c:ext>
              </c:extLst>
            </c:dLbl>
            <c:dLbl>
              <c:idx val="6"/>
              <c:layout>
                <c:manualLayout>
                  <c:x val="0.11633109619686788"/>
                  <c:y val="-0.1117318435754189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4E8B-49CA-B524-40F856C67DF3}"/>
                </c:ext>
              </c:extLst>
            </c:dLbl>
            <c:dLbl>
              <c:idx val="7"/>
              <c:layout>
                <c:manualLayout>
                  <c:x val="0.12885906040268458"/>
                  <c:y val="3.724394785847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C-4E8B-49CA-B524-40F856C67DF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'D17'!$B$31:$B$38</c:f>
              <c:strCache>
                <c:ptCount val="8"/>
                <c:pt idx="0">
                  <c:v>Comisia Europeană</c:v>
                </c:pt>
                <c:pt idx="1">
                  <c:v>Guvernul Canadei </c:v>
                </c:pt>
                <c:pt idx="2">
                  <c:v>BEI</c:v>
                </c:pt>
                <c:pt idx="3">
                  <c:v>AID </c:v>
                </c:pt>
                <c:pt idx="4">
                  <c:v>BERD</c:v>
                </c:pt>
                <c:pt idx="5">
                  <c:v>BIRD </c:v>
                </c:pt>
                <c:pt idx="6">
                  <c:v>FIDA</c:v>
                </c:pt>
                <c:pt idx="7">
                  <c:v>Alți creditori</c:v>
                </c:pt>
              </c:strCache>
            </c:strRef>
          </c:cat>
          <c:val>
            <c:numRef>
              <c:f>'D17'!$C$31:$C$38</c:f>
              <c:numCache>
                <c:formatCode>0.0%</c:formatCode>
                <c:ptCount val="8"/>
                <c:pt idx="0">
                  <c:v>0.79019241116035976</c:v>
                </c:pt>
                <c:pt idx="1">
                  <c:v>7.2199021290768869E-2</c:v>
                </c:pt>
                <c:pt idx="2">
                  <c:v>4.7756911173170047E-2</c:v>
                </c:pt>
                <c:pt idx="3">
                  <c:v>3.7380543670415822E-2</c:v>
                </c:pt>
                <c:pt idx="4">
                  <c:v>3.4639132996848655E-2</c:v>
                </c:pt>
                <c:pt idx="5">
                  <c:v>1.0068919576746689E-2</c:v>
                </c:pt>
                <c:pt idx="6">
                  <c:v>4.0736850195998058E-3</c:v>
                </c:pt>
                <c:pt idx="7">
                  <c:v>3.6893751120905295E-3</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1"/>
        </c:dLbls>
        <c:firstSliceAng val="68"/>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73672701929208007"/>
        </c:manualLayout>
      </c:layout>
      <c:barChart>
        <c:barDir val="col"/>
        <c:grouping val="clustered"/>
        <c:varyColors val="0"/>
        <c:ser>
          <c:idx val="1"/>
          <c:order val="1"/>
          <c:tx>
            <c:strRef>
              <c:f>'D2'!$B$37</c:f>
              <c:strCache>
                <c:ptCount val="1"/>
                <c:pt idx="0">
                  <c:v>Active fin. externe / PIB</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'D2'!$C$37:$H$37</c:f>
              <c:numCache>
                <c:formatCode>0.0</c:formatCode>
                <c:ptCount val="6"/>
                <c:pt idx="0">
                  <c:v>45.502803066876019</c:v>
                </c:pt>
                <c:pt idx="1">
                  <c:v>43.797375249611115</c:v>
                </c:pt>
                <c:pt idx="2">
                  <c:v>43.927581376948893</c:v>
                </c:pt>
                <c:pt idx="3">
                  <c:v>43.181682133564145</c:v>
                </c:pt>
                <c:pt idx="4">
                  <c:v>42.922046446863732</c:v>
                </c:pt>
                <c:pt idx="5">
                  <c:v>44.008279126208919</c:v>
                </c:pt>
              </c:numCache>
            </c:numRef>
          </c:val>
          <c:extLst>
            <c:ext xmlns:c16="http://schemas.microsoft.com/office/drawing/2014/chart" uri="{C3380CC4-5D6E-409C-BE32-E72D297353CC}">
              <c16:uniqueId val="{00000000-BCF1-44C7-B75D-CE4CBFF13A0B}"/>
            </c:ext>
          </c:extLst>
        </c:ser>
        <c:ser>
          <c:idx val="2"/>
          <c:order val="2"/>
          <c:tx>
            <c:strRef>
              <c:f>'D2'!$B$38</c:f>
              <c:strCache>
                <c:ptCount val="1"/>
                <c:pt idx="0">
                  <c:v>Pasive externe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'D2'!$C$38:$H$38</c:f>
              <c:numCache>
                <c:formatCode>0.0</c:formatCode>
                <c:ptCount val="6"/>
                <c:pt idx="0">
                  <c:v>79.980895209062083</c:v>
                </c:pt>
                <c:pt idx="1">
                  <c:v>77.986000374859771</c:v>
                </c:pt>
                <c:pt idx="2">
                  <c:v>79.412753069790625</c:v>
                </c:pt>
                <c:pt idx="3">
                  <c:v>76.561876566538913</c:v>
                </c:pt>
                <c:pt idx="4">
                  <c:v>78.478946486205842</c:v>
                </c:pt>
                <c:pt idx="5">
                  <c:v>82.537566386504423</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'D2'!$B$36</c:f>
              <c:strCache>
                <c:ptCount val="1"/>
                <c:pt idx="0">
                  <c:v>Gradul de deschidere financiară</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'D2'!$C$35:$H$35</c:f>
              <c:strCache>
                <c:ptCount val="6"/>
                <c:pt idx="0">
                  <c:v>31.03.2024*</c:v>
                </c:pt>
                <c:pt idx="1">
                  <c:v>30.06.2024*</c:v>
                </c:pt>
                <c:pt idx="2">
                  <c:v>30.09.2024*</c:v>
                </c:pt>
                <c:pt idx="3">
                  <c:v>31.12.2024*</c:v>
                </c:pt>
                <c:pt idx="4">
                  <c:v>31.03.2025*</c:v>
                </c:pt>
                <c:pt idx="5">
                  <c:v>30.06.2025</c:v>
                </c:pt>
              </c:strCache>
            </c:strRef>
          </c:cat>
          <c:val>
            <c:numRef>
              <c:f>'D2'!$C$36:$H$36</c:f>
              <c:numCache>
                <c:formatCode>0.0</c:formatCode>
                <c:ptCount val="6"/>
                <c:pt idx="0">
                  <c:v>125.48369827593811</c:v>
                </c:pt>
                <c:pt idx="1">
                  <c:v>121.78337562447089</c:v>
                </c:pt>
                <c:pt idx="2">
                  <c:v>123.34033444673952</c:v>
                </c:pt>
                <c:pt idx="3">
                  <c:v>119.74355870010305</c:v>
                </c:pt>
                <c:pt idx="4">
                  <c:v>121.40099293306957</c:v>
                </c:pt>
                <c:pt idx="5">
                  <c:v>126.54584551271334</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582863896"/>
        <c:crosses val="autoZero"/>
        <c:crossBetween val="between"/>
      </c:valAx>
      <c:spPr>
        <a:noFill/>
        <a:ln>
          <a:noFill/>
        </a:ln>
        <a:effectLst/>
      </c:spPr>
    </c:plotArea>
    <c:legend>
      <c:legendPos val="b"/>
      <c:layout>
        <c:manualLayout>
          <c:xMode val="edge"/>
          <c:yMode val="edge"/>
          <c:x val="6.1425398748233391E-2"/>
          <c:y val="0.84351824665984554"/>
          <c:w val="0.927484148548957"/>
          <c:h val="0.15010216943221077"/>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'D18'!$B$33</c:f>
              <c:strCache>
                <c:ptCount val="1"/>
                <c:pt idx="0">
                  <c:v>Banca сentrală</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2024</c:v>
                  </c:pt>
                  <c:pt idx="4">
                    <c:v>2025</c:v>
                  </c:pt>
                </c:lvl>
              </c:multiLvlStrCache>
            </c:multiLvlStrRef>
          </c:cat>
          <c:val>
            <c:numRef>
              <c:f>'D18'!$C$33:$H$33</c:f>
              <c:numCache>
                <c:formatCode>0.0</c:formatCode>
                <c:ptCount val="6"/>
                <c:pt idx="0">
                  <c:v>31.433268485239601</c:v>
                </c:pt>
                <c:pt idx="1">
                  <c:v>30.334782311577811</c:v>
                </c:pt>
                <c:pt idx="2">
                  <c:v>31.334848741997501</c:v>
                </c:pt>
                <c:pt idx="3">
                  <c:v>29.881969237937312</c:v>
                </c:pt>
                <c:pt idx="4">
                  <c:v>29.484592053597225</c:v>
                </c:pt>
                <c:pt idx="5">
                  <c:v>31.48582762499754</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Administrația publică</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2024</c:v>
                  </c:pt>
                  <c:pt idx="4">
                    <c:v>2025</c:v>
                  </c:pt>
                </c:lvl>
              </c:multiLvlStrCache>
            </c:multiLvlStrRef>
          </c:cat>
          <c:val>
            <c:numRef>
              <c:f>'D18'!$C$34:$H$34</c:f>
              <c:numCache>
                <c:formatCode>0.0</c:formatCode>
                <c:ptCount val="6"/>
                <c:pt idx="0">
                  <c:v>-21.530941019638139</c:v>
                </c:pt>
                <c:pt idx="1">
                  <c:v>-20.683324704326203</c:v>
                </c:pt>
                <c:pt idx="2">
                  <c:v>-21.839969506342179</c:v>
                </c:pt>
                <c:pt idx="3">
                  <c:v>-23.252587589023062</c:v>
                </c:pt>
                <c:pt idx="4">
                  <c:v>-23.320321098336773</c:v>
                </c:pt>
                <c:pt idx="5">
                  <c:v>-25.056631686006192</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Societăți care acceptă depozite</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2024</c:v>
                  </c:pt>
                  <c:pt idx="4">
                    <c:v>2025</c:v>
                  </c:pt>
                </c:lvl>
              </c:multiLvlStrCache>
            </c:multiLvlStrRef>
          </c:cat>
          <c:val>
            <c:numRef>
              <c:f>'D18'!$C$35:$H$35</c:f>
              <c:numCache>
                <c:formatCode>0.0</c:formatCode>
                <c:ptCount val="6"/>
                <c:pt idx="0">
                  <c:v>-3.8929464744148365</c:v>
                </c:pt>
                <c:pt idx="1">
                  <c:v>-3.2091798736806019</c:v>
                </c:pt>
                <c:pt idx="2">
                  <c:v>-3.0428552747628812</c:v>
                </c:pt>
                <c:pt idx="3">
                  <c:v>-3.0718656904211681</c:v>
                </c:pt>
                <c:pt idx="4">
                  <c:v>-2.7991507727869327</c:v>
                </c:pt>
                <c:pt idx="5">
                  <c:v>-3.0514422415254394</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Alte sectoare</c:v>
                </c:pt>
              </c:strCache>
            </c:strRef>
          </c:tx>
          <c:spPr>
            <a:solidFill>
              <a:srgbClr val="EDDBD1"/>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2024</c:v>
                  </c:pt>
                  <c:pt idx="4">
                    <c:v>2025</c:v>
                  </c:pt>
                </c:lvl>
              </c:multiLvlStrCache>
            </c:multiLvlStrRef>
          </c:cat>
          <c:val>
            <c:numRef>
              <c:f>'D18'!$C$36:$H$36</c:f>
              <c:numCache>
                <c:formatCode>0.0</c:formatCode>
                <c:ptCount val="6"/>
                <c:pt idx="0">
                  <c:v>-40.487526555529911</c:v>
                </c:pt>
                <c:pt idx="1">
                  <c:v>-40.630983116102428</c:v>
                </c:pt>
                <c:pt idx="2">
                  <c:v>-41.937237597344605</c:v>
                </c:pt>
                <c:pt idx="3">
                  <c:v>-36.937551716066842</c:v>
                </c:pt>
                <c:pt idx="4">
                  <c:v>-39.022003603808301</c:v>
                </c:pt>
                <c:pt idx="5">
                  <c:v>-41.75706746968617</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PII netă</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2024</c:v>
                  </c:pt>
                  <c:pt idx="4">
                    <c:v>2025</c:v>
                  </c:pt>
                </c:lvl>
              </c:multiLvlStrCache>
            </c:multiLvlStrRef>
          </c:cat>
          <c:val>
            <c:numRef>
              <c:f>'D18'!$C$37:$H$37</c:f>
              <c:numCache>
                <c:formatCode>0.0</c:formatCode>
                <c:ptCount val="6"/>
                <c:pt idx="0">
                  <c:v>-34.478086682902251</c:v>
                </c:pt>
                <c:pt idx="1">
                  <c:v>-34.188900407127925</c:v>
                </c:pt>
                <c:pt idx="2">
                  <c:v>-35.484947971732232</c:v>
                </c:pt>
                <c:pt idx="3">
                  <c:v>-33.380219007379004</c:v>
                </c:pt>
                <c:pt idx="4">
                  <c:v>-35.556883421334781</c:v>
                </c:pt>
                <c:pt idx="5">
                  <c:v>-38.529313772220256</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RO"/>
          </a:p>
        </c:txPr>
        <c:crossAx val="572822896"/>
        <c:crosses val="autoZero"/>
        <c:crossBetween val="between"/>
        <c:majorUnit val="20"/>
      </c:valAx>
      <c:spPr>
        <a:noFill/>
        <a:ln>
          <a:noFill/>
        </a:ln>
        <a:effectLst/>
      </c:spPr>
    </c:plotArea>
    <c:legend>
      <c:legendPos val="r"/>
      <c:layout>
        <c:manualLayout>
          <c:xMode val="edge"/>
          <c:yMode val="edge"/>
          <c:x val="0.71607164942078572"/>
          <c:y val="0.19586170609792661"/>
          <c:w val="0.2734571463907326"/>
          <c:h val="0.6455726251001842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3.4457364947467456E-2"/>
          <c:w val="0.87827962520052461"/>
          <c:h val="0.79188611727360414"/>
        </c:manualLayout>
      </c:layout>
      <c:barChart>
        <c:barDir val="col"/>
        <c:grouping val="stacked"/>
        <c:varyColors val="0"/>
        <c:ser>
          <c:idx val="1"/>
          <c:order val="0"/>
          <c:tx>
            <c:strRef>
              <c:f>'D19'!$C$34</c:f>
              <c:strCache>
                <c:ptCount val="1"/>
                <c:pt idx="0">
                  <c:v>Investiţii directe</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'D19'!$D$32:$I$33</c:f>
              <c:multiLvlStrCache>
                <c:ptCount val="6"/>
                <c:lvl>
                  <c:pt idx="0">
                    <c:v>I*</c:v>
                  </c:pt>
                  <c:pt idx="1">
                    <c:v>II*</c:v>
                  </c:pt>
                  <c:pt idx="2">
                    <c:v>III*</c:v>
                  </c:pt>
                  <c:pt idx="3">
                    <c:v>IV*</c:v>
                  </c:pt>
                  <c:pt idx="4">
                    <c:v>I*</c:v>
                  </c:pt>
                  <c:pt idx="5">
                    <c:v>II</c:v>
                  </c:pt>
                </c:lvl>
                <c:lvl>
                  <c:pt idx="0">
                    <c:v>2024</c:v>
                  </c:pt>
                  <c:pt idx="4">
                    <c:v>2025</c:v>
                  </c:pt>
                </c:lvl>
              </c:multiLvlStrCache>
            </c:multiLvlStrRef>
          </c:cat>
          <c:val>
            <c:numRef>
              <c:f>'D19'!$D$34:$I$34</c:f>
              <c:numCache>
                <c:formatCode>0.0</c:formatCode>
                <c:ptCount val="6"/>
                <c:pt idx="0">
                  <c:v>5.59</c:v>
                </c:pt>
                <c:pt idx="1">
                  <c:v>6</c:v>
                </c:pt>
                <c:pt idx="2">
                  <c:v>6.1</c:v>
                </c:pt>
                <c:pt idx="3">
                  <c:v>6.62</c:v>
                </c:pt>
                <c:pt idx="4">
                  <c:v>7</c:v>
                </c:pt>
                <c:pt idx="5">
                  <c:v>6.7</c:v>
                </c:pt>
              </c:numCache>
            </c:numRef>
          </c:val>
          <c:extLst>
            <c:ext xmlns:c16="http://schemas.microsoft.com/office/drawing/2014/chart" uri="{C3380CC4-5D6E-409C-BE32-E72D297353CC}">
              <c16:uniqueId val="{00000000-1BDB-44F4-8A4B-9128F4F575A0}"/>
            </c:ext>
          </c:extLst>
        </c:ser>
        <c:ser>
          <c:idx val="2"/>
          <c:order val="1"/>
          <c:tx>
            <c:strRef>
              <c:f>'D19'!$C$35</c:f>
              <c:strCache>
                <c:ptCount val="1"/>
                <c:pt idx="0">
                  <c:v>Investiţii de portofoliu </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'D19'!$D$32:$I$33</c:f>
              <c:multiLvlStrCache>
                <c:ptCount val="6"/>
                <c:lvl>
                  <c:pt idx="0">
                    <c:v>I*</c:v>
                  </c:pt>
                  <c:pt idx="1">
                    <c:v>II*</c:v>
                  </c:pt>
                  <c:pt idx="2">
                    <c:v>III*</c:v>
                  </c:pt>
                  <c:pt idx="3">
                    <c:v>IV*</c:v>
                  </c:pt>
                  <c:pt idx="4">
                    <c:v>I*</c:v>
                  </c:pt>
                  <c:pt idx="5">
                    <c:v>II</c:v>
                  </c:pt>
                </c:lvl>
                <c:lvl>
                  <c:pt idx="0">
                    <c:v>2024</c:v>
                  </c:pt>
                  <c:pt idx="4">
                    <c:v>2025</c:v>
                  </c:pt>
                </c:lvl>
              </c:multiLvlStrCache>
            </c:multiLvlStrRef>
          </c:cat>
          <c:val>
            <c:numRef>
              <c:f>'D19'!$D$35:$I$35</c:f>
              <c:numCache>
                <c:formatCode>0.0</c:formatCode>
                <c:ptCount val="6"/>
                <c:pt idx="0">
                  <c:v>0.34</c:v>
                </c:pt>
                <c:pt idx="1">
                  <c:v>0.3</c:v>
                </c:pt>
                <c:pt idx="2">
                  <c:v>0.3</c:v>
                </c:pt>
                <c:pt idx="3">
                  <c:v>1.26</c:v>
                </c:pt>
                <c:pt idx="4">
                  <c:v>1.6</c:v>
                </c:pt>
                <c:pt idx="5">
                  <c:v>1.5</c:v>
                </c:pt>
              </c:numCache>
            </c:numRef>
          </c:val>
          <c:extLst>
            <c:ext xmlns:c16="http://schemas.microsoft.com/office/drawing/2014/chart" uri="{C3380CC4-5D6E-409C-BE32-E72D297353CC}">
              <c16:uniqueId val="{00000001-1BDB-44F4-8A4B-9128F4F575A0}"/>
            </c:ext>
          </c:extLst>
        </c:ser>
        <c:ser>
          <c:idx val="3"/>
          <c:order val="2"/>
          <c:tx>
            <c:strRef>
              <c:f>'D19'!$C$36</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'D19'!$D$32:$I$33</c:f>
              <c:multiLvlStrCache>
                <c:ptCount val="6"/>
                <c:lvl>
                  <c:pt idx="0">
                    <c:v>I*</c:v>
                  </c:pt>
                  <c:pt idx="1">
                    <c:v>II*</c:v>
                  </c:pt>
                  <c:pt idx="2">
                    <c:v>III*</c:v>
                  </c:pt>
                  <c:pt idx="3">
                    <c:v>IV*</c:v>
                  </c:pt>
                  <c:pt idx="4">
                    <c:v>I*</c:v>
                  </c:pt>
                  <c:pt idx="5">
                    <c:v>II</c:v>
                  </c:pt>
                </c:lvl>
                <c:lvl>
                  <c:pt idx="0">
                    <c:v>2024</c:v>
                  </c:pt>
                  <c:pt idx="4">
                    <c:v>2025</c:v>
                  </c:pt>
                </c:lvl>
              </c:multiLvlStrCache>
            </c:multiLvlStrRef>
          </c:cat>
          <c:val>
            <c:numRef>
              <c:f>'D19'!$D$36:$I$36</c:f>
              <c:numCache>
                <c:formatCode>0.0</c:formatCode>
                <c:ptCount val="6"/>
                <c:pt idx="0">
                  <c:v>24.28</c:v>
                </c:pt>
                <c:pt idx="1">
                  <c:v>23.69</c:v>
                </c:pt>
                <c:pt idx="2">
                  <c:v>21.6</c:v>
                </c:pt>
                <c:pt idx="3">
                  <c:v>22.25</c:v>
                </c:pt>
                <c:pt idx="4">
                  <c:v>22.2</c:v>
                </c:pt>
                <c:pt idx="5">
                  <c:v>20.100000000000001</c:v>
                </c:pt>
              </c:numCache>
            </c:numRef>
          </c:val>
          <c:extLst>
            <c:ext xmlns:c16="http://schemas.microsoft.com/office/drawing/2014/chart" uri="{C3380CC4-5D6E-409C-BE32-E72D297353CC}">
              <c16:uniqueId val="{00000002-1BDB-44F4-8A4B-9128F4F575A0}"/>
            </c:ext>
          </c:extLst>
        </c:ser>
        <c:ser>
          <c:idx val="4"/>
          <c:order val="3"/>
          <c:tx>
            <c:strRef>
              <c:f>'D19'!$C$37</c:f>
              <c:strCache>
                <c:ptCount val="1"/>
                <c:pt idx="0">
                  <c:v>Active de rezervă</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'D19'!$D$32:$I$33</c:f>
              <c:multiLvlStrCache>
                <c:ptCount val="6"/>
                <c:lvl>
                  <c:pt idx="0">
                    <c:v>I*</c:v>
                  </c:pt>
                  <c:pt idx="1">
                    <c:v>II*</c:v>
                  </c:pt>
                  <c:pt idx="2">
                    <c:v>III*</c:v>
                  </c:pt>
                  <c:pt idx="3">
                    <c:v>IV*</c:v>
                  </c:pt>
                  <c:pt idx="4">
                    <c:v>I*</c:v>
                  </c:pt>
                  <c:pt idx="5">
                    <c:v>II</c:v>
                  </c:pt>
                </c:lvl>
                <c:lvl>
                  <c:pt idx="0">
                    <c:v>2024</c:v>
                  </c:pt>
                  <c:pt idx="4">
                    <c:v>2025</c:v>
                  </c:pt>
                </c:lvl>
              </c:multiLvlStrCache>
            </c:multiLvlStrRef>
          </c:cat>
          <c:val>
            <c:numRef>
              <c:f>'D19'!$D$37:$I$37</c:f>
              <c:numCache>
                <c:formatCode>0.0</c:formatCode>
                <c:ptCount val="6"/>
                <c:pt idx="0">
                  <c:v>69.790000000000006</c:v>
                </c:pt>
                <c:pt idx="1">
                  <c:v>69.900000000000006</c:v>
                </c:pt>
                <c:pt idx="2">
                  <c:v>72</c:v>
                </c:pt>
                <c:pt idx="3">
                  <c:v>69.77</c:v>
                </c:pt>
                <c:pt idx="4">
                  <c:v>69.2</c:v>
                </c:pt>
                <c:pt idx="5">
                  <c:v>71.7</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'D19'!$D$32:$I$33</c:f>
              <c:multiLvlStrCache>
                <c:ptCount val="6"/>
                <c:lvl>
                  <c:pt idx="0">
                    <c:v>I*</c:v>
                  </c:pt>
                  <c:pt idx="1">
                    <c:v>II*</c:v>
                  </c:pt>
                  <c:pt idx="2">
                    <c:v>III*</c:v>
                  </c:pt>
                  <c:pt idx="3">
                    <c:v>IV*</c:v>
                  </c:pt>
                  <c:pt idx="4">
                    <c:v>I*</c:v>
                  </c:pt>
                  <c:pt idx="5">
                    <c:v>II</c:v>
                  </c:pt>
                </c:lvl>
                <c:lvl>
                  <c:pt idx="0">
                    <c:v>2024</c:v>
                  </c:pt>
                  <c:pt idx="4">
                    <c:v>2025</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'D19'!$C$38</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'D19'!$D$32:$I$33</c:f>
              <c:multiLvlStrCache>
                <c:ptCount val="6"/>
                <c:lvl>
                  <c:pt idx="0">
                    <c:v>I*</c:v>
                  </c:pt>
                  <c:pt idx="1">
                    <c:v>II*</c:v>
                  </c:pt>
                  <c:pt idx="2">
                    <c:v>III*</c:v>
                  </c:pt>
                  <c:pt idx="3">
                    <c:v>IV*</c:v>
                  </c:pt>
                  <c:pt idx="4">
                    <c:v>I*</c:v>
                  </c:pt>
                  <c:pt idx="5">
                    <c:v>II</c:v>
                  </c:pt>
                </c:lvl>
                <c:lvl>
                  <c:pt idx="0">
                    <c:v>2024</c:v>
                  </c:pt>
                  <c:pt idx="4">
                    <c:v>2025</c:v>
                  </c:pt>
                </c:lvl>
              </c:multiLvlStrCache>
            </c:multiLvlStrRef>
          </c:cat>
          <c:val>
            <c:numRef>
              <c:f>'D19'!$D$38:$I$38</c:f>
              <c:numCache>
                <c:formatCode>0.0</c:formatCode>
                <c:ptCount val="6"/>
                <c:pt idx="0">
                  <c:v>-59.9</c:v>
                </c:pt>
                <c:pt idx="1">
                  <c:v>-59.79</c:v>
                </c:pt>
                <c:pt idx="2">
                  <c:v>-59.7</c:v>
                </c:pt>
                <c:pt idx="3">
                  <c:v>-60.6</c:v>
                </c:pt>
                <c:pt idx="4">
                  <c:v>-60.8</c:v>
                </c:pt>
                <c:pt idx="5">
                  <c:v>-60.9</c:v>
                </c:pt>
              </c:numCache>
            </c:numRef>
          </c:val>
          <c:extLst>
            <c:ext xmlns:c16="http://schemas.microsoft.com/office/drawing/2014/chart" uri="{C3380CC4-5D6E-409C-BE32-E72D297353CC}">
              <c16:uniqueId val="{00000005-1BDB-44F4-8A4B-9128F4F575A0}"/>
            </c:ext>
          </c:extLst>
        </c:ser>
        <c:ser>
          <c:idx val="5"/>
          <c:order val="6"/>
          <c:tx>
            <c:strRef>
              <c:f>'D19'!$C$39</c:f>
              <c:strCache>
                <c:ptCount val="1"/>
                <c:pt idx="0">
                  <c:v>Investiţii directe</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'D19'!$D$32:$I$33</c:f>
              <c:multiLvlStrCache>
                <c:ptCount val="6"/>
                <c:lvl>
                  <c:pt idx="0">
                    <c:v>I*</c:v>
                  </c:pt>
                  <c:pt idx="1">
                    <c:v>II*</c:v>
                  </c:pt>
                  <c:pt idx="2">
                    <c:v>III*</c:v>
                  </c:pt>
                  <c:pt idx="3">
                    <c:v>IV*</c:v>
                  </c:pt>
                  <c:pt idx="4">
                    <c:v>I*</c:v>
                  </c:pt>
                  <c:pt idx="5">
                    <c:v>II</c:v>
                  </c:pt>
                </c:lvl>
                <c:lvl>
                  <c:pt idx="0">
                    <c:v>2024</c:v>
                  </c:pt>
                  <c:pt idx="4">
                    <c:v>2025</c:v>
                  </c:pt>
                </c:lvl>
              </c:multiLvlStrCache>
            </c:multiLvlStrRef>
          </c:cat>
          <c:val>
            <c:numRef>
              <c:f>'D19'!$D$39:$I$39</c:f>
              <c:numCache>
                <c:formatCode>0.0</c:formatCode>
                <c:ptCount val="6"/>
                <c:pt idx="0">
                  <c:v>-39.9</c:v>
                </c:pt>
                <c:pt idx="1">
                  <c:v>-40</c:v>
                </c:pt>
                <c:pt idx="2">
                  <c:v>-40.1</c:v>
                </c:pt>
                <c:pt idx="3">
                  <c:v>-39.299999999999997</c:v>
                </c:pt>
                <c:pt idx="4">
                  <c:v>-39.1</c:v>
                </c:pt>
                <c:pt idx="5">
                  <c:v>-39.1</c:v>
                </c:pt>
              </c:numCache>
            </c:numRef>
          </c:val>
          <c:extLst>
            <c:ext xmlns:c16="http://schemas.microsoft.com/office/drawing/2014/chart" uri="{C3380CC4-5D6E-409C-BE32-E72D297353CC}">
              <c16:uniqueId val="{00000006-1BDB-44F4-8A4B-9128F4F575A0}"/>
            </c:ext>
          </c:extLst>
        </c:ser>
        <c:ser>
          <c:idx val="0"/>
          <c:order val="7"/>
          <c:tx>
            <c:strRef>
              <c:f>'D19'!$C$40</c:f>
              <c:strCache>
                <c:ptCount val="1"/>
                <c:pt idx="0">
                  <c:v>Investiţii de portofoliu</c:v>
                </c:pt>
              </c:strCache>
            </c:strRef>
          </c:tx>
          <c:spPr>
            <a:solidFill>
              <a:srgbClr val="F79646">
                <a:lumMod val="50000"/>
              </a:srgbClr>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0-B1D3-4C36-B144-A8AA8E54D55F}"/>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'D19'!$D$32:$I$33</c:f>
              <c:multiLvlStrCache>
                <c:ptCount val="6"/>
                <c:lvl>
                  <c:pt idx="0">
                    <c:v>I*</c:v>
                  </c:pt>
                  <c:pt idx="1">
                    <c:v>II*</c:v>
                  </c:pt>
                  <c:pt idx="2">
                    <c:v>III*</c:v>
                  </c:pt>
                  <c:pt idx="3">
                    <c:v>IV*</c:v>
                  </c:pt>
                  <c:pt idx="4">
                    <c:v>I*</c:v>
                  </c:pt>
                  <c:pt idx="5">
                    <c:v>II</c:v>
                  </c:pt>
                </c:lvl>
                <c:lvl>
                  <c:pt idx="0">
                    <c:v>2024</c:v>
                  </c:pt>
                  <c:pt idx="4">
                    <c:v>2025</c:v>
                  </c:pt>
                </c:lvl>
              </c:multiLvlStrCache>
            </c:multiLvlStrRef>
          </c:cat>
          <c:val>
            <c:numRef>
              <c:f>'D19'!$D$40:$I$40</c:f>
              <c:numCache>
                <c:formatCode>0.0</c:formatCode>
                <c:ptCount val="6"/>
                <c:pt idx="0">
                  <c:v>-0.2</c:v>
                </c:pt>
                <c:pt idx="1">
                  <c:v>-0.2</c:v>
                </c:pt>
                <c:pt idx="2">
                  <c:v>-0.2</c:v>
                </c:pt>
                <c:pt idx="3">
                  <c:v>-0.1</c:v>
                </c:pt>
                <c:pt idx="4">
                  <c:v>-0.1</c:v>
                </c:pt>
                <c:pt idx="5">
                  <c:v>0</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Pasive </a:t>
                </a:r>
                <a:r>
                  <a:rPr lang="ro-RO"/>
                  <a:t>                                                                            </a:t>
                </a:r>
                <a:r>
                  <a:rPr lang="en-US"/>
                  <a:t>Active </a:t>
                </a:r>
              </a:p>
            </c:rich>
          </c:tx>
          <c:layout>
            <c:manualLayout>
              <c:xMode val="edge"/>
              <c:yMode val="edge"/>
              <c:x val="1.7277227556440233E-2"/>
              <c:y val="0.1501679897120369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20444180162421621"/>
          <c:y val="0.90471093614847509"/>
          <c:w val="0.59099699061936373"/>
          <c:h val="9.243453567506397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'D20'!$B$43</c:f>
              <c:strCache>
                <c:ptCount val="1"/>
                <c:pt idx="0">
                  <c:v>100-150% din (30%DTS + 15%AA + 5%M2 + 5%eX)</c:v>
                </c:pt>
              </c:strCache>
            </c:strRef>
          </c:tx>
          <c:spPr>
            <a:solidFill>
              <a:schemeClr val="bg1">
                <a:lumMod val="65000"/>
              </a:schemeClr>
            </a:solidFill>
            <a:ln w="28575">
              <a:noFill/>
            </a:ln>
          </c:spPr>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'D20'!$C$43:$H$43</c:f>
              <c:numCache>
                <c:formatCode>0.00</c:formatCode>
                <c:ptCount val="6"/>
                <c:pt idx="0">
                  <c:v>3917.1286249867749</c:v>
                </c:pt>
                <c:pt idx="1">
                  <c:v>3849.3275497119912</c:v>
                </c:pt>
                <c:pt idx="2">
                  <c:v>4002.7855170703847</c:v>
                </c:pt>
                <c:pt idx="3">
                  <c:v>3937.964512763795</c:v>
                </c:pt>
                <c:pt idx="4">
                  <c:v>4079.140066523054</c:v>
                </c:pt>
                <c:pt idx="5">
                  <c:v>4269.9682317298157</c:v>
                </c:pt>
              </c:numCache>
            </c:numRef>
          </c:val>
          <c:extLst>
            <c:ext xmlns:c16="http://schemas.microsoft.com/office/drawing/2014/chart" uri="{C3380CC4-5D6E-409C-BE32-E72D297353CC}">
              <c16:uniqueId val="{00000001-FA67-48E5-9A47-5E237A6AF270}"/>
            </c:ext>
          </c:extLst>
        </c:ser>
        <c:ser>
          <c:idx val="5"/>
          <c:order val="5"/>
          <c:tx>
            <c:strRef>
              <c:f>'D20'!$B$42</c:f>
              <c:strCache>
                <c:ptCount val="1"/>
                <c:pt idx="0">
                  <c:v>100% din (30%DTS + 15%AA + 5%M2 + 5%eX)</c:v>
                </c:pt>
              </c:strCache>
            </c:strRef>
          </c:tx>
          <c:spPr>
            <a:solidFill>
              <a:schemeClr val="bg1"/>
            </a:solidFill>
            <a:ln w="28575">
              <a:noFill/>
            </a:ln>
          </c:spPr>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'D20'!$C$42:$H$42</c:f>
              <c:numCache>
                <c:formatCode>#,##0.00</c:formatCode>
                <c:ptCount val="6"/>
                <c:pt idx="0">
                  <c:v>2611.4190833245166</c:v>
                </c:pt>
                <c:pt idx="1">
                  <c:v>2566.2183664746608</c:v>
                </c:pt>
                <c:pt idx="2">
                  <c:v>2668.5236780469231</c:v>
                </c:pt>
                <c:pt idx="3">
                  <c:v>2625.3096751758635</c:v>
                </c:pt>
                <c:pt idx="4">
                  <c:v>2719.4267110153692</c:v>
                </c:pt>
                <c:pt idx="5">
                  <c:v>2846.645487819877</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'D20'!$B$38</c:f>
              <c:strCache>
                <c:ptCount val="1"/>
                <c:pt idx="0">
                  <c:v>Active de rezervă</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'D20'!$C$38:$H$38</c:f>
              <c:numCache>
                <c:formatCode>#,##0.00</c:formatCode>
                <c:ptCount val="6"/>
                <c:pt idx="0">
                  <c:v>5393.2273255171003</c:v>
                </c:pt>
                <c:pt idx="1">
                  <c:v>5288.6071825859999</c:v>
                </c:pt>
                <c:pt idx="2">
                  <c:v>5681.851385120699</c:v>
                </c:pt>
                <c:pt idx="3">
                  <c:v>5483.5724689748995</c:v>
                </c:pt>
                <c:pt idx="4">
                  <c:v>5441.8017023961002</c:v>
                </c:pt>
                <c:pt idx="5">
                  <c:v>5938.2464651392993</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'D20'!$B$39</c:f>
              <c:strCache>
                <c:ptCount val="1"/>
                <c:pt idx="0">
                  <c:v>3 luni de import efectiv de bunuri şi servicii</c:v>
                </c:pt>
              </c:strCache>
            </c:strRef>
          </c:tx>
          <c:spPr>
            <a:ln w="28575">
              <a:noFill/>
            </a:ln>
          </c:spPr>
          <c:marker>
            <c:symbol val="circle"/>
            <c:size val="8"/>
            <c:spPr>
              <a:solidFill>
                <a:srgbClr val="695B57"/>
              </a:solidFill>
              <a:ln>
                <a:solidFill>
                  <a:schemeClr val="tx1"/>
                </a:solidFill>
                <a:prstDash val="solid"/>
              </a:ln>
            </c:spPr>
          </c:marker>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'D20'!$C$39:$H$39</c:f>
              <c:numCache>
                <c:formatCode>#,##0.00</c:formatCode>
                <c:ptCount val="6"/>
                <c:pt idx="0">
                  <c:v>2401.7889545075004</c:v>
                </c:pt>
                <c:pt idx="1">
                  <c:v>2473.4676414600003</c:v>
                </c:pt>
                <c:pt idx="2">
                  <c:v>2532.0027011025004</c:v>
                </c:pt>
                <c:pt idx="3">
                  <c:v>2607.6394441550001</c:v>
                </c:pt>
                <c:pt idx="4">
                  <c:v>2733.0903155725</c:v>
                </c:pt>
                <c:pt idx="5">
                  <c:v>2834.3910157350001</c:v>
                </c:pt>
              </c:numCache>
            </c:numRef>
          </c:val>
          <c:smooth val="0"/>
          <c:extLst>
            <c:ext xmlns:c16="http://schemas.microsoft.com/office/drawing/2014/chart" uri="{C3380CC4-5D6E-409C-BE32-E72D297353CC}">
              <c16:uniqueId val="{00000003-FA67-48E5-9A47-5E237A6AF270}"/>
            </c:ext>
          </c:extLst>
        </c:ser>
        <c:ser>
          <c:idx val="2"/>
          <c:order val="2"/>
          <c:tx>
            <c:strRef>
              <c:f>'D20'!$B$40</c:f>
              <c:strCache>
                <c:ptCount val="1"/>
                <c:pt idx="0">
                  <c:v>100% din datoria externă pe termen scurt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'D20'!$C$40:$H$40</c:f>
              <c:numCache>
                <c:formatCode>#,##0.00</c:formatCode>
                <c:ptCount val="6"/>
                <c:pt idx="0">
                  <c:v>3925.8599999999992</c:v>
                </c:pt>
                <c:pt idx="1">
                  <c:v>3803.59</c:v>
                </c:pt>
                <c:pt idx="2">
                  <c:v>3875.3999999999996</c:v>
                </c:pt>
                <c:pt idx="3">
                  <c:v>3632.55</c:v>
                </c:pt>
                <c:pt idx="4">
                  <c:v>3862.7700000000004</c:v>
                </c:pt>
                <c:pt idx="5">
                  <c:v>3844.7</c:v>
                </c:pt>
              </c:numCache>
            </c:numRef>
          </c:val>
          <c:smooth val="0"/>
          <c:extLst>
            <c:ext xmlns:c16="http://schemas.microsoft.com/office/drawing/2014/chart" uri="{C3380CC4-5D6E-409C-BE32-E72D297353CC}">
              <c16:uniqueId val="{00000004-FA67-48E5-9A47-5E237A6AF270}"/>
            </c:ext>
          </c:extLst>
        </c:ser>
        <c:ser>
          <c:idx val="3"/>
          <c:order val="3"/>
          <c:tx>
            <c:strRef>
              <c:f>'D20'!$B$41</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multiLvlStrRef>
              <c:f>'D20'!$C$36:$H$37</c:f>
              <c:multiLvlStrCache>
                <c:ptCount val="6"/>
                <c:lvl>
                  <c:pt idx="0">
                    <c:v>I*</c:v>
                  </c:pt>
                  <c:pt idx="1">
                    <c:v>II*</c:v>
                  </c:pt>
                  <c:pt idx="2">
                    <c:v>III*</c:v>
                  </c:pt>
                  <c:pt idx="3">
                    <c:v>IV*</c:v>
                  </c:pt>
                  <c:pt idx="4">
                    <c:v>I*</c:v>
                  </c:pt>
                  <c:pt idx="5">
                    <c:v>II</c:v>
                  </c:pt>
                </c:lvl>
                <c:lvl>
                  <c:pt idx="0">
                    <c:v>2024</c:v>
                  </c:pt>
                  <c:pt idx="4">
                    <c:v>2025</c:v>
                  </c:pt>
                </c:lvl>
              </c:multiLvlStrCache>
            </c:multiLvlStrRef>
          </c:cat>
          <c:val>
            <c:numRef>
              <c:f>'D20'!$C$41:$H$41</c:f>
              <c:numCache>
                <c:formatCode>#,##0.00</c:formatCode>
                <c:ptCount val="6"/>
                <c:pt idx="0">
                  <c:v>1281.0158176016866</c:v>
                </c:pt>
                <c:pt idx="1">
                  <c:v>1310.6299954821043</c:v>
                </c:pt>
                <c:pt idx="2">
                  <c:v>1403.4068292682928</c:v>
                </c:pt>
                <c:pt idx="3">
                  <c:v>1365.6854500489744</c:v>
                </c:pt>
                <c:pt idx="4">
                  <c:v>1421.0944590034962</c:v>
                </c:pt>
                <c:pt idx="5">
                  <c:v>1584.6258131915097</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RO"/>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RO"/>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RO"/>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RO"/>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R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'D21'!$B$35</c:f>
              <c:strCache>
                <c:ptCount val="1"/>
                <c:pt idx="0">
                  <c:v>UE </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'D21'!$C$35:$H$35</c:f>
              <c:numCache>
                <c:formatCode>#,##0.00</c:formatCode>
                <c:ptCount val="6"/>
                <c:pt idx="0">
                  <c:v>3005.8310646509085</c:v>
                </c:pt>
                <c:pt idx="1">
                  <c:v>3010.5040357459088</c:v>
                </c:pt>
                <c:pt idx="2">
                  <c:v>3253.7717633235297</c:v>
                </c:pt>
                <c:pt idx="3">
                  <c:v>3091.383072022395</c:v>
                </c:pt>
                <c:pt idx="4">
                  <c:v>3183.1881679956796</c:v>
                </c:pt>
                <c:pt idx="5">
                  <c:v>3521.7642393191177</c:v>
                </c:pt>
              </c:numCache>
            </c:numRef>
          </c:val>
          <c:smooth val="0"/>
          <c:extLst>
            <c:ext xmlns:c16="http://schemas.microsoft.com/office/drawing/2014/chart" uri="{C3380CC4-5D6E-409C-BE32-E72D297353CC}">
              <c16:uniqueId val="{00000000-BE09-4361-8CA1-476091CE1196}"/>
            </c:ext>
          </c:extLst>
        </c:ser>
        <c:ser>
          <c:idx val="1"/>
          <c:order val="1"/>
          <c:tx>
            <c:strRef>
              <c:f>'D21'!$B$36</c:f>
              <c:strCache>
                <c:ptCount val="1"/>
                <c:pt idx="0">
                  <c:v>Alte ţări </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'D21'!$C$36:$H$36</c:f>
              <c:numCache>
                <c:formatCode>#,##0.00</c:formatCode>
                <c:ptCount val="6"/>
                <c:pt idx="0">
                  <c:v>567.60792931528556</c:v>
                </c:pt>
                <c:pt idx="1">
                  <c:v>547.80613551308363</c:v>
                </c:pt>
                <c:pt idx="2">
                  <c:v>588.03587335504164</c:v>
                </c:pt>
                <c:pt idx="3">
                  <c:v>529.69505239576506</c:v>
                </c:pt>
                <c:pt idx="4">
                  <c:v>568.80801327021902</c:v>
                </c:pt>
                <c:pt idx="5">
                  <c:v>613.31267797618659</c:v>
                </c:pt>
              </c:numCache>
            </c:numRef>
          </c:val>
          <c:smooth val="0"/>
          <c:extLst>
            <c:ext xmlns:c16="http://schemas.microsoft.com/office/drawing/2014/chart" uri="{C3380CC4-5D6E-409C-BE32-E72D297353CC}">
              <c16:uniqueId val="{00000001-BE09-4361-8CA1-476091CE1196}"/>
            </c:ext>
          </c:extLst>
        </c:ser>
        <c:ser>
          <c:idx val="2"/>
          <c:order val="2"/>
          <c:tx>
            <c:strRef>
              <c:f>'D21'!$B$37</c:f>
              <c:strCache>
                <c:ptCount val="1"/>
                <c:pt idx="0">
                  <c:v>CSI </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'D21'!$C$33:$H$34</c:f>
              <c:multiLvlStrCache>
                <c:ptCount val="6"/>
                <c:lvl>
                  <c:pt idx="0">
                    <c:v>I*</c:v>
                  </c:pt>
                  <c:pt idx="1">
                    <c:v>II*</c:v>
                  </c:pt>
                  <c:pt idx="2">
                    <c:v>III*</c:v>
                  </c:pt>
                  <c:pt idx="3">
                    <c:v>IV*</c:v>
                  </c:pt>
                  <c:pt idx="4">
                    <c:v>I*</c:v>
                  </c:pt>
                  <c:pt idx="5">
                    <c:v>II</c:v>
                  </c:pt>
                </c:lvl>
                <c:lvl>
                  <c:pt idx="0">
                    <c:v>2024</c:v>
                  </c:pt>
                  <c:pt idx="4">
                    <c:v>2025</c:v>
                  </c:pt>
                </c:lvl>
              </c:multiLvlStrCache>
            </c:multiLvlStrRef>
          </c:cat>
          <c:val>
            <c:numRef>
              <c:f>'D21'!$C$37:$H$37</c:f>
              <c:numCache>
                <c:formatCode>#,##0.00</c:formatCode>
                <c:ptCount val="6"/>
                <c:pt idx="0">
                  <c:v>-27.148407986467923</c:v>
                </c:pt>
                <c:pt idx="1">
                  <c:v>-35.470839665145569</c:v>
                </c:pt>
                <c:pt idx="2">
                  <c:v>-24.452537406268156</c:v>
                </c:pt>
                <c:pt idx="3">
                  <c:v>-25.598726103716686</c:v>
                </c:pt>
                <c:pt idx="4">
                  <c:v>-29.453822697505455</c:v>
                </c:pt>
                <c:pt idx="5">
                  <c:v>-18.175040872919602</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crossAx val="474132040"/>
        <c:crosses val="autoZero"/>
        <c:auto val="1"/>
        <c:lblAlgn val="ctr"/>
        <c:lblOffset val="100"/>
        <c:noMultiLvlLbl val="0"/>
      </c:catAx>
      <c:valAx>
        <c:axId val="474132040"/>
        <c:scaling>
          <c:orientation val="minMax"/>
          <c:max val="40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221839507053113"/>
          <c:y val="0.20925340162484954"/>
          <c:w val="0.38252426859048078"/>
          <c:h val="0.55145499072030224"/>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ysClr val="window" lastClr="FFFFFF">
                  <a:lumMod val="75000"/>
                </a:sysClr>
              </a:solidFill>
              <a:ln w="19050">
                <a:solidFill>
                  <a:sysClr val="window" lastClr="FFFFFF">
                    <a:lumMod val="85000"/>
                  </a:sysClr>
                </a:solidFill>
              </a:ln>
              <a:effectLst/>
            </c:spPr>
            <c:extLst>
              <c:ext xmlns:c16="http://schemas.microsoft.com/office/drawing/2014/chart" uri="{C3380CC4-5D6E-409C-BE32-E72D297353CC}">
                <c16:uniqueId val="{00000009-CC7E-46F0-BC3D-EF39B0C6934C}"/>
              </c:ext>
            </c:extLst>
          </c:dPt>
          <c:dPt>
            <c:idx val="5"/>
            <c:bubble3D val="0"/>
            <c:spPr>
              <a:solidFill>
                <a:srgbClr val="C08247"/>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CA9665"/>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D7C2B2"/>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rgbClr val="E1D2C6"/>
              </a:solidFill>
              <a:ln w="19050">
                <a:solidFill>
                  <a:schemeClr val="lt1"/>
                </a:solidFill>
              </a:ln>
              <a:effectLst/>
            </c:spPr>
            <c:extLst>
              <c:ext xmlns:c16="http://schemas.microsoft.com/office/drawing/2014/chart" uri="{C3380CC4-5D6E-409C-BE32-E72D297353CC}">
                <c16:uniqueId val="{00000013-5A84-46F3-A700-124E1F042E0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6D0-4C9D-98C8-965786FE08A2}"/>
              </c:ext>
            </c:extLst>
          </c:dPt>
          <c:dLbls>
            <c:dLbl>
              <c:idx val="0"/>
              <c:layout>
                <c:manualLayout>
                  <c:x val="-7.2014593148789052E-2"/>
                  <c:y val="9.7040050955973498E-2"/>
                </c:manualLayout>
              </c:layout>
              <c:showLegendKey val="0"/>
              <c:showVal val="0"/>
              <c:showCatName val="1"/>
              <c:showSerName val="0"/>
              <c:showPercent val="1"/>
              <c:showBubbleSize val="0"/>
              <c:extLst>
                <c:ext xmlns:c15="http://schemas.microsoft.com/office/drawing/2012/chart" uri="{CE6537A1-D6FC-4f65-9D91-7224C49458BB}">
                  <c15:layout>
                    <c:manualLayout>
                      <c:w val="9.8502840197524907E-2"/>
                      <c:h val="6.7667775837643718E-2"/>
                    </c:manualLayout>
                  </c15:layout>
                </c:ext>
                <c:ext xmlns:c16="http://schemas.microsoft.com/office/drawing/2014/chart" uri="{C3380CC4-5D6E-409C-BE32-E72D297353CC}">
                  <c16:uniqueId val="{00000001-CC7E-46F0-BC3D-EF39B0C6934C}"/>
                </c:ext>
              </c:extLst>
            </c:dLbl>
            <c:dLbl>
              <c:idx val="1"/>
              <c:layout>
                <c:manualLayout>
                  <c:x val="5.7954076617382951E-2"/>
                  <c:y val="1.8675913418772342E-2"/>
                </c:manualLayout>
              </c:layout>
              <c:showLegendKey val="0"/>
              <c:showVal val="0"/>
              <c:showCatName val="1"/>
              <c:showSerName val="0"/>
              <c:showPercent val="1"/>
              <c:showBubbleSize val="0"/>
              <c:extLst>
                <c:ext xmlns:c15="http://schemas.microsoft.com/office/drawing/2012/chart" uri="{CE6537A1-D6FC-4f65-9D91-7224C49458BB}">
                  <c15:layout>
                    <c:manualLayout>
                      <c:w val="0.2843389357227436"/>
                      <c:h val="0.11522968624737805"/>
                    </c:manualLayout>
                  </c15:layout>
                </c:ext>
                <c:ext xmlns:c16="http://schemas.microsoft.com/office/drawing/2014/chart" uri="{C3380CC4-5D6E-409C-BE32-E72D297353CC}">
                  <c16:uniqueId val="{00000003-CC7E-46F0-BC3D-EF39B0C6934C}"/>
                </c:ext>
              </c:extLst>
            </c:dLbl>
            <c:dLbl>
              <c:idx val="2"/>
              <c:layout>
                <c:manualLayout>
                  <c:x val="1.8460674492826224E-2"/>
                  <c:y val="4.9689322307514855E-2"/>
                </c:manualLayout>
              </c:layout>
              <c:showLegendKey val="0"/>
              <c:showVal val="0"/>
              <c:showCatName val="1"/>
              <c:showSerName val="0"/>
              <c:showPercent val="1"/>
              <c:showBubbleSize val="0"/>
              <c:extLst>
                <c:ext xmlns:c15="http://schemas.microsoft.com/office/drawing/2012/chart" uri="{CE6537A1-D6FC-4f65-9D91-7224C49458BB}">
                  <c15:layout>
                    <c:manualLayout>
                      <c:w val="0.23312198680363969"/>
                      <c:h val="0.1665430105755609"/>
                    </c:manualLayout>
                  </c15:layout>
                </c:ext>
                <c:ext xmlns:c16="http://schemas.microsoft.com/office/drawing/2014/chart" uri="{C3380CC4-5D6E-409C-BE32-E72D297353CC}">
                  <c16:uniqueId val="{00000005-CC7E-46F0-BC3D-EF39B0C6934C}"/>
                </c:ext>
              </c:extLst>
            </c:dLbl>
            <c:dLbl>
              <c:idx val="3"/>
              <c:layout>
                <c:manualLayout>
                  <c:x val="-1.9052572753970824E-2"/>
                  <c:y val="-8.40751600610593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8.581534480625725E-3"/>
                  <c:y val="-8.625726177533248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C7E-46F0-BC3D-EF39B0C6934C}"/>
                </c:ext>
              </c:extLst>
            </c:dLbl>
            <c:dLbl>
              <c:idx val="5"/>
              <c:layout>
                <c:manualLayout>
                  <c:x val="-3.6381860763589818E-2"/>
                  <c:y val="-0.11473484224513779"/>
                </c:manualLayout>
              </c:layout>
              <c:showLegendKey val="0"/>
              <c:showVal val="0"/>
              <c:showCatName val="1"/>
              <c:showSerName val="0"/>
              <c:showPercent val="1"/>
              <c:showBubbleSize val="0"/>
              <c:extLst>
                <c:ext xmlns:c15="http://schemas.microsoft.com/office/drawing/2012/chart" uri="{CE6537A1-D6FC-4f65-9D91-7224C49458BB}">
                  <c15:layout>
                    <c:manualLayout>
                      <c:w val="0.27070745020893933"/>
                      <c:h val="9.612514962826299E-2"/>
                    </c:manualLayout>
                  </c15:layout>
                </c:ext>
                <c:ext xmlns:c16="http://schemas.microsoft.com/office/drawing/2014/chart" uri="{C3380CC4-5D6E-409C-BE32-E72D297353CC}">
                  <c16:uniqueId val="{0000000B-CC7E-46F0-BC3D-EF39B0C6934C}"/>
                </c:ext>
              </c:extLst>
            </c:dLbl>
            <c:dLbl>
              <c:idx val="6"/>
              <c:layout>
                <c:manualLayout>
                  <c:x val="4.2862727747520118E-2"/>
                  <c:y val="-0.1266031913374844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CC7E-46F0-BC3D-EF39B0C6934C}"/>
                </c:ext>
              </c:extLst>
            </c:dLbl>
            <c:dLbl>
              <c:idx val="7"/>
              <c:layout>
                <c:manualLayout>
                  <c:x val="2.4216789860729464E-3"/>
                  <c:y val="-4.0409404891334239E-2"/>
                </c:manualLayout>
              </c:layout>
              <c:showLegendKey val="0"/>
              <c:showVal val="0"/>
              <c:showCatName val="1"/>
              <c:showSerName val="0"/>
              <c:showPercent val="1"/>
              <c:showBubbleSize val="0"/>
              <c:extLst>
                <c:ext xmlns:c15="http://schemas.microsoft.com/office/drawing/2012/chart" uri="{CE6537A1-D6FC-4f65-9D91-7224C49458BB}">
                  <c15:layout>
                    <c:manualLayout>
                      <c:w val="0.25571665548382699"/>
                      <c:h val="0.14096684567148771"/>
                    </c:manualLayout>
                  </c15:layout>
                </c:ext>
                <c:ext xmlns:c16="http://schemas.microsoft.com/office/drawing/2014/chart" uri="{C3380CC4-5D6E-409C-BE32-E72D297353CC}">
                  <c16:uniqueId val="{0000000F-CC7E-46F0-BC3D-EF39B0C6934C}"/>
                </c:ext>
              </c:extLst>
            </c:dLbl>
            <c:dLbl>
              <c:idx val="9"/>
              <c:layout>
                <c:manualLayout>
                  <c:x val="3.623293398102391E-2"/>
                  <c:y val="0.11340998693154987"/>
                </c:manualLayout>
              </c:layout>
              <c:showLegendKey val="0"/>
              <c:showVal val="0"/>
              <c:showCatName val="1"/>
              <c:showSerName val="0"/>
              <c:showPercent val="1"/>
              <c:showBubbleSize val="0"/>
              <c:extLst>
                <c:ext xmlns:c15="http://schemas.microsoft.com/office/drawing/2012/chart" uri="{CE6537A1-D6FC-4f65-9D91-7224C49458BB}">
                  <c15:layout>
                    <c:manualLayout>
                      <c:w val="0.24795905557109571"/>
                      <c:h val="0.1103765690376569"/>
                    </c:manualLayout>
                  </c15:layout>
                </c:ext>
                <c:ext xmlns:c16="http://schemas.microsoft.com/office/drawing/2014/chart" uri="{C3380CC4-5D6E-409C-BE32-E72D297353CC}">
                  <c16:uniqueId val="{00000013-5A84-46F3-A700-124E1F042E0E}"/>
                </c:ext>
              </c:extLst>
            </c:dLbl>
            <c:dLbl>
              <c:idx val="10"/>
              <c:layout>
                <c:manualLayout>
                  <c:x val="4.8475934346065924E-2"/>
                  <c:y val="0.213782053393953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6D0-4C9D-98C8-965786FE08A2}"/>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R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'D22'!$B$43:$B$53</c:f>
              <c:strCache>
                <c:ptCount val="11"/>
                <c:pt idx="0">
                  <c:v>Altele</c:v>
                </c:pt>
                <c:pt idx="1">
                  <c:v>Activități financiare și asigurări</c:v>
                </c:pt>
                <c:pt idx="2">
                  <c:v>Comerț cu ridicata și cu amănuntul; repararea autovehiculelor</c:v>
                </c:pt>
                <c:pt idx="3">
                  <c:v>Industria prelucrătoare</c:v>
                </c:pt>
                <c:pt idx="4">
                  <c:v>Tranzacții imobiliare</c:v>
                </c:pt>
                <c:pt idx="5">
                  <c:v>Informații și comunicații</c:v>
                </c:pt>
                <c:pt idx="6">
                  <c:v>Transport și depozitare</c:v>
                </c:pt>
                <c:pt idx="7">
                  <c:v>Producția și furnizarea de energie electrică și termică, gaze, apă caldă și aer condiționat</c:v>
                </c:pt>
                <c:pt idx="8">
                  <c:v>Activități profesionale, științifice și tehnice</c:v>
                </c:pt>
                <c:pt idx="9">
                  <c:v>Sănătate și asistență socială</c:v>
                </c:pt>
                <c:pt idx="10">
                  <c:v>Agricultura, silvicultura și pescuit</c:v>
                </c:pt>
              </c:strCache>
            </c:strRef>
          </c:cat>
          <c:val>
            <c:numRef>
              <c:f>'D22'!$C$43:$C$53</c:f>
              <c:numCache>
                <c:formatCode>#,##0.0</c:formatCode>
                <c:ptCount val="11"/>
                <c:pt idx="0">
                  <c:v>1.0335539829224558</c:v>
                </c:pt>
                <c:pt idx="1">
                  <c:v>34.393549276610592</c:v>
                </c:pt>
                <c:pt idx="2">
                  <c:v>24.448440554488712</c:v>
                </c:pt>
                <c:pt idx="3">
                  <c:v>17.381930722054022</c:v>
                </c:pt>
                <c:pt idx="4">
                  <c:v>6.1005893580256574</c:v>
                </c:pt>
                <c:pt idx="5">
                  <c:v>5.6419084283976852</c:v>
                </c:pt>
                <c:pt idx="6">
                  <c:v>3.4246014965603906</c:v>
                </c:pt>
                <c:pt idx="7">
                  <c:v>3.1519200443608404</c:v>
                </c:pt>
                <c:pt idx="8">
                  <c:v>1.683330566138137</c:v>
                </c:pt>
                <c:pt idx="9">
                  <c:v>1.4774247268261433</c:v>
                </c:pt>
                <c:pt idx="10">
                  <c:v>1.2627508436153581</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R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01291023944027E-2"/>
          <c:y val="6.9909967649392668E-2"/>
          <c:w val="0.90277815610263124"/>
          <c:h val="0.679748825001526"/>
        </c:manualLayout>
      </c:layout>
      <c:barChart>
        <c:barDir val="col"/>
        <c:grouping val="stacked"/>
        <c:varyColors val="0"/>
        <c:ser>
          <c:idx val="1"/>
          <c:order val="0"/>
          <c:tx>
            <c:strRef>
              <c:f>'D23'!$C$32</c:f>
              <c:strCache>
                <c:ptCount val="1"/>
                <c:pt idx="0">
                  <c:v>pe termen scurt</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'D23'!$D$30:$I$31</c:f>
              <c:multiLvlStrCache>
                <c:ptCount val="6"/>
                <c:lvl>
                  <c:pt idx="0">
                    <c:v>I*</c:v>
                  </c:pt>
                  <c:pt idx="1">
                    <c:v>II*</c:v>
                  </c:pt>
                  <c:pt idx="2">
                    <c:v>III*</c:v>
                  </c:pt>
                  <c:pt idx="3">
                    <c:v>IV*</c:v>
                  </c:pt>
                  <c:pt idx="4">
                    <c:v>I*</c:v>
                  </c:pt>
                  <c:pt idx="5">
                    <c:v>II</c:v>
                  </c:pt>
                </c:lvl>
                <c:lvl>
                  <c:pt idx="0">
                    <c:v>2024</c:v>
                  </c:pt>
                  <c:pt idx="4">
                    <c:v>2025</c:v>
                  </c:pt>
                </c:lvl>
              </c:multiLvlStrCache>
            </c:multiLvlStrRef>
          </c:cat>
          <c:val>
            <c:numRef>
              <c:f>'D23'!$D$32:$I$32</c:f>
              <c:numCache>
                <c:formatCode>0.0</c:formatCode>
                <c:ptCount val="6"/>
                <c:pt idx="0">
                  <c:v>38.165728389637955</c:v>
                </c:pt>
                <c:pt idx="1">
                  <c:v>35.223475538521477</c:v>
                </c:pt>
                <c:pt idx="2">
                  <c:v>38.037262015578541</c:v>
                </c:pt>
                <c:pt idx="3">
                  <c:v>39.356664390684834</c:v>
                </c:pt>
                <c:pt idx="4">
                  <c:v>41.96221522193018</c:v>
                </c:pt>
                <c:pt idx="5">
                  <c:v>39.971534039460686</c:v>
                </c:pt>
              </c:numCache>
            </c:numRef>
          </c:val>
          <c:extLst>
            <c:ext xmlns:c16="http://schemas.microsoft.com/office/drawing/2014/chart" uri="{C3380CC4-5D6E-409C-BE32-E72D297353CC}">
              <c16:uniqueId val="{00000000-4846-46EA-AF83-8A330D4277BA}"/>
            </c:ext>
          </c:extLst>
        </c:ser>
        <c:ser>
          <c:idx val="2"/>
          <c:order val="1"/>
          <c:tx>
            <c:strRef>
              <c:f>'D23'!$C$33</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'D23'!$D$30:$I$31</c:f>
              <c:multiLvlStrCache>
                <c:ptCount val="6"/>
                <c:lvl>
                  <c:pt idx="0">
                    <c:v>I*</c:v>
                  </c:pt>
                  <c:pt idx="1">
                    <c:v>II*</c:v>
                  </c:pt>
                  <c:pt idx="2">
                    <c:v>III*</c:v>
                  </c:pt>
                  <c:pt idx="3">
                    <c:v>IV*</c:v>
                  </c:pt>
                  <c:pt idx="4">
                    <c:v>I*</c:v>
                  </c:pt>
                  <c:pt idx="5">
                    <c:v>II</c:v>
                  </c:pt>
                </c:lvl>
                <c:lvl>
                  <c:pt idx="0">
                    <c:v>2024</c:v>
                  </c:pt>
                  <c:pt idx="4">
                    <c:v>2025</c:v>
                  </c:pt>
                </c:lvl>
              </c:multiLvlStrCache>
            </c:multiLvlStrRef>
          </c:cat>
          <c:val>
            <c:numRef>
              <c:f>'D23'!$D$33:$I$33</c:f>
              <c:numCache>
                <c:formatCode>0.0</c:formatCode>
                <c:ptCount val="6"/>
                <c:pt idx="0">
                  <c:v>61.834271610362045</c:v>
                </c:pt>
                <c:pt idx="1">
                  <c:v>64.77652446147853</c:v>
                </c:pt>
                <c:pt idx="2">
                  <c:v>61.962737984421459</c:v>
                </c:pt>
                <c:pt idx="3">
                  <c:v>60.643335609315166</c:v>
                </c:pt>
                <c:pt idx="4">
                  <c:v>58.03778477806982</c:v>
                </c:pt>
                <c:pt idx="5">
                  <c:v>60.0284659605393</c:v>
                </c:pt>
              </c:numCache>
            </c:numRef>
          </c:val>
          <c:extLst>
            <c:ext xmlns:c16="http://schemas.microsoft.com/office/drawing/2014/chart" uri="{C3380CC4-5D6E-409C-BE32-E72D297353CC}">
              <c16:uniqueId val="{00000001-4846-46EA-AF83-8A330D4277BA}"/>
            </c:ext>
          </c:extLst>
        </c:ser>
        <c:ser>
          <c:idx val="3"/>
          <c:order val="2"/>
          <c:tx>
            <c:strRef>
              <c:f>'D23'!$C$35</c:f>
              <c:strCache>
                <c:ptCount val="1"/>
                <c:pt idx="0">
                  <c:v>pe termen lung</c:v>
                </c:pt>
              </c:strCache>
            </c:strRef>
          </c:tx>
          <c:spPr>
            <a:solidFill>
              <a:srgbClr val="D9D9D9"/>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'D23'!$D$30:$I$31</c:f>
              <c:multiLvlStrCache>
                <c:ptCount val="6"/>
                <c:lvl>
                  <c:pt idx="0">
                    <c:v>I*</c:v>
                  </c:pt>
                  <c:pt idx="1">
                    <c:v>II*</c:v>
                  </c:pt>
                  <c:pt idx="2">
                    <c:v>III*</c:v>
                  </c:pt>
                  <c:pt idx="3">
                    <c:v>IV*</c:v>
                  </c:pt>
                  <c:pt idx="4">
                    <c:v>I*</c:v>
                  </c:pt>
                  <c:pt idx="5">
                    <c:v>II</c:v>
                  </c:pt>
                </c:lvl>
                <c:lvl>
                  <c:pt idx="0">
                    <c:v>2024</c:v>
                  </c:pt>
                  <c:pt idx="4">
                    <c:v>2025</c:v>
                  </c:pt>
                </c:lvl>
              </c:multiLvlStrCache>
            </c:multiLvlStrRef>
          </c:cat>
          <c:val>
            <c:numRef>
              <c:f>'D23'!$D$35:$I$35</c:f>
              <c:numCache>
                <c:formatCode>0.0</c:formatCode>
                <c:ptCount val="6"/>
                <c:pt idx="0">
                  <c:v>-80.237821546604565</c:v>
                </c:pt>
                <c:pt idx="1">
                  <c:v>-79.715177197763595</c:v>
                </c:pt>
                <c:pt idx="2">
                  <c:v>-80.232342659105456</c:v>
                </c:pt>
                <c:pt idx="3">
                  <c:v>-82.084012927453216</c:v>
                </c:pt>
                <c:pt idx="4">
                  <c:v>-81.066761291585692</c:v>
                </c:pt>
                <c:pt idx="5">
                  <c:v>-81.452284915394586</c:v>
                </c:pt>
              </c:numCache>
            </c:numRef>
          </c:val>
          <c:extLst>
            <c:ext xmlns:c16="http://schemas.microsoft.com/office/drawing/2014/chart" uri="{C3380CC4-5D6E-409C-BE32-E72D297353CC}">
              <c16:uniqueId val="{00000002-4846-46EA-AF83-8A330D4277BA}"/>
            </c:ext>
          </c:extLst>
        </c:ser>
        <c:ser>
          <c:idx val="4"/>
          <c:order val="3"/>
          <c:tx>
            <c:strRef>
              <c:f>'D23'!$C$34</c:f>
              <c:strCache>
                <c:ptCount val="1"/>
                <c:pt idx="0">
                  <c:v>pe termen scurt</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'D23'!$D$30:$I$31</c:f>
              <c:multiLvlStrCache>
                <c:ptCount val="6"/>
                <c:lvl>
                  <c:pt idx="0">
                    <c:v>I*</c:v>
                  </c:pt>
                  <c:pt idx="1">
                    <c:v>II*</c:v>
                  </c:pt>
                  <c:pt idx="2">
                    <c:v>III*</c:v>
                  </c:pt>
                  <c:pt idx="3">
                    <c:v>IV*</c:v>
                  </c:pt>
                  <c:pt idx="4">
                    <c:v>I*</c:v>
                  </c:pt>
                  <c:pt idx="5">
                    <c:v>II</c:v>
                  </c:pt>
                </c:lvl>
                <c:lvl>
                  <c:pt idx="0">
                    <c:v>2024</c:v>
                  </c:pt>
                  <c:pt idx="4">
                    <c:v>2025</c:v>
                  </c:pt>
                </c:lvl>
              </c:multiLvlStrCache>
            </c:multiLvlStrRef>
          </c:cat>
          <c:val>
            <c:numRef>
              <c:f>'D23'!$D$34:$I$34</c:f>
              <c:numCache>
                <c:formatCode>0.0</c:formatCode>
                <c:ptCount val="6"/>
                <c:pt idx="0">
                  <c:v>-19.762178453395428</c:v>
                </c:pt>
                <c:pt idx="1">
                  <c:v>-20.284822802236398</c:v>
                </c:pt>
                <c:pt idx="2">
                  <c:v>-19.767657340894544</c:v>
                </c:pt>
                <c:pt idx="3">
                  <c:v>-17.91598707254678</c:v>
                </c:pt>
                <c:pt idx="4">
                  <c:v>-18.933238708414308</c:v>
                </c:pt>
                <c:pt idx="5">
                  <c:v>-18.547715084605425</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RO"/>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r>
                  <a:rPr lang="en-US"/>
                  <a:t>Pasive </a:t>
                </a:r>
                <a:r>
                  <a:rPr lang="ro-RO"/>
                  <a:t>                                         </a:t>
                </a:r>
                <a:r>
                  <a:rPr lang="en-US"/>
                  <a:t>Active </a:t>
                </a:r>
              </a:p>
            </c:rich>
          </c:tx>
          <c:layout>
            <c:manualLayout>
              <c:xMode val="edge"/>
              <c:yMode val="edge"/>
              <c:x val="8.6836711248467393E-3"/>
              <c:y val="0.1848281755478239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RO"/>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b="1"/>
              <a:t>în</a:t>
            </a:r>
            <a:r>
              <a:rPr lang="ro-MD" sz="1100" b="1" baseline="0"/>
              <a:t> dinamică, pe scadențe</a:t>
            </a:r>
            <a:endParaRPr lang="ro-MD"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manualLayout>
          <c:layoutTarget val="inner"/>
          <c:xMode val="edge"/>
          <c:yMode val="edge"/>
          <c:x val="0.1167109413662827"/>
          <c:y val="9.4634545920508573E-2"/>
          <c:w val="0.84815932253171489"/>
          <c:h val="0.68361350676613053"/>
        </c:manualLayout>
      </c:layout>
      <c:barChart>
        <c:barDir val="col"/>
        <c:grouping val="clustered"/>
        <c:varyColors val="0"/>
        <c:ser>
          <c:idx val="1"/>
          <c:order val="1"/>
          <c:tx>
            <c:strRef>
              <c:f>'D24'!$B$33</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'D24'!$C$30:$H$31</c:f>
              <c:multiLvlStrCache>
                <c:ptCount val="6"/>
                <c:lvl>
                  <c:pt idx="0">
                    <c:v>I*</c:v>
                  </c:pt>
                  <c:pt idx="1">
                    <c:v>II*</c:v>
                  </c:pt>
                  <c:pt idx="2">
                    <c:v>III*</c:v>
                  </c:pt>
                  <c:pt idx="3">
                    <c:v>IV*</c:v>
                  </c:pt>
                  <c:pt idx="4">
                    <c:v>I*</c:v>
                  </c:pt>
                  <c:pt idx="5">
                    <c:v>II</c:v>
                  </c:pt>
                </c:lvl>
                <c:lvl>
                  <c:pt idx="0">
                    <c:v>2024</c:v>
                  </c:pt>
                  <c:pt idx="4">
                    <c:v>2025</c:v>
                  </c:pt>
                </c:lvl>
              </c:multiLvlStrCache>
            </c:multiLvlStrRef>
          </c:cat>
          <c:val>
            <c:numRef>
              <c:f>'D24'!$C$33:$H$33</c:f>
              <c:numCache>
                <c:formatCode>#,##0.00</c:formatCode>
                <c:ptCount val="6"/>
                <c:pt idx="0">
                  <c:v>1.42</c:v>
                </c:pt>
                <c:pt idx="1">
                  <c:v>1.6600000000000001</c:v>
                </c:pt>
                <c:pt idx="2">
                  <c:v>1.88</c:v>
                </c:pt>
                <c:pt idx="3">
                  <c:v>2.12</c:v>
                </c:pt>
                <c:pt idx="4">
                  <c:v>2.35</c:v>
                </c:pt>
                <c:pt idx="5">
                  <c:v>2.5900000000000003</c:v>
                </c:pt>
              </c:numCache>
            </c:numRef>
          </c:val>
          <c:extLst>
            <c:ext xmlns:c16="http://schemas.microsoft.com/office/drawing/2014/chart" uri="{C3380CC4-5D6E-409C-BE32-E72D297353CC}">
              <c16:uniqueId val="{00000001-0BFB-41B0-803B-8C21A81F1563}"/>
            </c:ext>
          </c:extLst>
        </c:ser>
        <c:ser>
          <c:idx val="2"/>
          <c:order val="2"/>
          <c:tx>
            <c:strRef>
              <c:f>'D24'!$B$34</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'D24'!$C$30:$H$31</c:f>
              <c:multiLvlStrCache>
                <c:ptCount val="6"/>
                <c:lvl>
                  <c:pt idx="0">
                    <c:v>I*</c:v>
                  </c:pt>
                  <c:pt idx="1">
                    <c:v>II*</c:v>
                  </c:pt>
                  <c:pt idx="2">
                    <c:v>III*</c:v>
                  </c:pt>
                  <c:pt idx="3">
                    <c:v>IV*</c:v>
                  </c:pt>
                  <c:pt idx="4">
                    <c:v>I*</c:v>
                  </c:pt>
                  <c:pt idx="5">
                    <c:v>II</c:v>
                  </c:pt>
                </c:lvl>
                <c:lvl>
                  <c:pt idx="0">
                    <c:v>2024</c:v>
                  </c:pt>
                  <c:pt idx="4">
                    <c:v>2025</c:v>
                  </c:pt>
                </c:lvl>
              </c:multiLvlStrCache>
            </c:multiLvlStrRef>
          </c:cat>
          <c:val>
            <c:numRef>
              <c:f>'D24'!$C$34:$H$34</c:f>
              <c:numCache>
                <c:formatCode>#,##0.00</c:formatCode>
                <c:ptCount val="6"/>
                <c:pt idx="0">
                  <c:v>3726.3358956840007</c:v>
                </c:pt>
                <c:pt idx="1">
                  <c:v>3634.6762538309004</c:v>
                </c:pt>
                <c:pt idx="2">
                  <c:v>4009.1799866189999</c:v>
                </c:pt>
                <c:pt idx="3">
                  <c:v>4312.7619071469007</c:v>
                </c:pt>
                <c:pt idx="4">
                  <c:v>4345.9657767725002</c:v>
                </c:pt>
                <c:pt idx="5">
                  <c:v>4791.7409703399999</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150"/>
        <c:overlap val="-27"/>
        <c:axId val="1189340256"/>
        <c:axId val="1097582464"/>
      </c:barChart>
      <c:lineChart>
        <c:grouping val="standard"/>
        <c:varyColors val="0"/>
        <c:ser>
          <c:idx val="0"/>
          <c:order val="0"/>
          <c:tx>
            <c:strRef>
              <c:f>'D24'!$B$32</c:f>
              <c:strCache>
                <c:ptCount val="1"/>
                <c:pt idx="0">
                  <c:v>Datoria externă publică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'D24'!$C$30:$H$31</c:f>
              <c:multiLvlStrCache>
                <c:ptCount val="6"/>
                <c:lvl>
                  <c:pt idx="0">
                    <c:v>I*</c:v>
                  </c:pt>
                  <c:pt idx="1">
                    <c:v>II*</c:v>
                  </c:pt>
                  <c:pt idx="2">
                    <c:v>III*</c:v>
                  </c:pt>
                  <c:pt idx="3">
                    <c:v>IV*</c:v>
                  </c:pt>
                  <c:pt idx="4">
                    <c:v>I*</c:v>
                  </c:pt>
                  <c:pt idx="5">
                    <c:v>II</c:v>
                  </c:pt>
                </c:lvl>
                <c:lvl>
                  <c:pt idx="0">
                    <c:v>2024</c:v>
                  </c:pt>
                  <c:pt idx="4">
                    <c:v>2025</c:v>
                  </c:pt>
                </c:lvl>
              </c:multiLvlStrCache>
            </c:multiLvlStrRef>
          </c:cat>
          <c:val>
            <c:numRef>
              <c:f>'D24'!$C$32:$H$32</c:f>
              <c:numCache>
                <c:formatCode>#,##0.00</c:formatCode>
                <c:ptCount val="6"/>
                <c:pt idx="0">
                  <c:v>3727.75</c:v>
                </c:pt>
                <c:pt idx="1">
                  <c:v>3636.34</c:v>
                </c:pt>
                <c:pt idx="2">
                  <c:v>4011.06</c:v>
                </c:pt>
                <c:pt idx="3">
                  <c:v>4314.88</c:v>
                </c:pt>
                <c:pt idx="4">
                  <c:v>4348.32</c:v>
                </c:pt>
                <c:pt idx="5">
                  <c:v>4794.34</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189340256"/>
        <c:crosses val="autoZero"/>
        <c:crossBetween val="between"/>
        <c:majorUnit val="1000"/>
      </c:valAx>
      <c:spPr>
        <a:noFill/>
        <a:ln>
          <a:noFill/>
        </a:ln>
        <a:effectLst/>
      </c:spPr>
    </c:plotArea>
    <c:legend>
      <c:legendPos val="b"/>
      <c:layout>
        <c:manualLayout>
          <c:xMode val="edge"/>
          <c:yMode val="edge"/>
          <c:x val="9.8338063422180443E-3"/>
          <c:y val="0.89270901500500455"/>
          <c:w val="0.95536111111111111"/>
          <c:h val="0.1065519519971854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b="1">
                <a:solidFill>
                  <a:sysClr val="windowText" lastClr="000000"/>
                </a:solidFill>
              </a:rPr>
              <a:t>pe instrumente,</a:t>
            </a:r>
            <a:r>
              <a:rPr lang="ro-MD" sz="1100" b="1" baseline="0">
                <a:solidFill>
                  <a:sysClr val="windowText" lastClr="000000"/>
                </a:solidFill>
              </a:rPr>
              <a:t> 2025-</a:t>
            </a:r>
            <a:r>
              <a:rPr lang="en-US" sz="1100" b="1" baseline="0">
                <a:solidFill>
                  <a:sysClr val="windowText" lastClr="000000"/>
                </a:solidFill>
              </a:rPr>
              <a:t>I</a:t>
            </a:r>
            <a:r>
              <a:rPr lang="ro-MD" sz="1100" b="1" baseline="0">
                <a:solidFill>
                  <a:sysClr val="windowText" lastClr="000000"/>
                </a:solidFill>
              </a:rPr>
              <a:t>I</a:t>
            </a:r>
            <a:endParaRPr lang="ro-MD" sz="1100" b="1">
              <a:solidFill>
                <a:sysClr val="windowText" lastClr="000000"/>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manualLayout>
          <c:layoutTarget val="inner"/>
          <c:xMode val="edge"/>
          <c:yMode val="edge"/>
          <c:x val="0.29348006635409229"/>
          <c:y val="0.285284769669363"/>
          <c:w val="0.46652414508486989"/>
          <c:h val="0.62183557509168408"/>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6.1516520824987393E-3"/>
                  <c:y val="7.083825265643447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5.7672386340500731E-2"/>
                  <c:y val="-2.4734383131501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'D24'!$J$32:$J$34</c:f>
              <c:strCache>
                <c:ptCount val="3"/>
                <c:pt idx="0">
                  <c:v>Împrumuturi</c:v>
                </c:pt>
                <c:pt idx="1">
                  <c:v>Alocări de DST</c:v>
                </c:pt>
                <c:pt idx="2">
                  <c:v>Alte </c:v>
                </c:pt>
              </c:strCache>
            </c:strRef>
          </c:cat>
          <c:val>
            <c:numRef>
              <c:f>'D24'!$K$32:$K$34</c:f>
              <c:numCache>
                <c:formatCode>#,##0.00</c:formatCode>
                <c:ptCount val="3"/>
                <c:pt idx="0">
                  <c:v>4403.0200000000004</c:v>
                </c:pt>
                <c:pt idx="1">
                  <c:v>388.73</c:v>
                </c:pt>
                <c:pt idx="2">
                  <c:v>2.59</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'D25'!$B$29</c:f>
              <c:strCache>
                <c:ptCount val="1"/>
                <c:pt idx="0">
                  <c:v>FMI</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'D25'!$C$28:$H$28</c:f>
              <c:strCache>
                <c:ptCount val="6"/>
                <c:pt idx="0">
                  <c:v>I*</c:v>
                </c:pt>
                <c:pt idx="1">
                  <c:v>II*</c:v>
                </c:pt>
                <c:pt idx="2">
                  <c:v>III*</c:v>
                </c:pt>
                <c:pt idx="3">
                  <c:v>IV*</c:v>
                </c:pt>
                <c:pt idx="4">
                  <c:v>I*</c:v>
                </c:pt>
                <c:pt idx="5">
                  <c:v>II</c:v>
                </c:pt>
              </c:strCache>
            </c:strRef>
          </c:cat>
          <c:val>
            <c:numRef>
              <c:f>'D25'!$C$29:$H$29</c:f>
              <c:numCache>
                <c:formatCode>0.0</c:formatCode>
                <c:ptCount val="6"/>
                <c:pt idx="0">
                  <c:v>30.577268299751253</c:v>
                </c:pt>
                <c:pt idx="1">
                  <c:v>30.39628065638712</c:v>
                </c:pt>
                <c:pt idx="2">
                  <c:v>32.285088638154811</c:v>
                </c:pt>
                <c:pt idx="3">
                  <c:v>31.639826205502253</c:v>
                </c:pt>
                <c:pt idx="4">
                  <c:v>31.65077984617049</c:v>
                </c:pt>
                <c:pt idx="5">
                  <c:v>29.144060298487535</c:v>
                </c:pt>
              </c:numCache>
            </c:numRef>
          </c:val>
          <c:extLst>
            <c:ext xmlns:c16="http://schemas.microsoft.com/office/drawing/2014/chart" uri="{C3380CC4-5D6E-409C-BE32-E72D297353CC}">
              <c16:uniqueId val="{00000000-929F-44E1-8CC5-9F305734112A}"/>
            </c:ext>
          </c:extLst>
        </c:ser>
        <c:ser>
          <c:idx val="1"/>
          <c:order val="1"/>
          <c:tx>
            <c:strRef>
              <c:f>'D25'!$B$30</c:f>
              <c:strCache>
                <c:ptCount val="1"/>
                <c:pt idx="0">
                  <c:v>Grupul BM</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'D25'!$C$28:$H$28</c:f>
              <c:strCache>
                <c:ptCount val="6"/>
                <c:pt idx="0">
                  <c:v>I*</c:v>
                </c:pt>
                <c:pt idx="1">
                  <c:v>II*</c:v>
                </c:pt>
                <c:pt idx="2">
                  <c:v>III*</c:v>
                </c:pt>
                <c:pt idx="3">
                  <c:v>IV*</c:v>
                </c:pt>
                <c:pt idx="4">
                  <c:v>I*</c:v>
                </c:pt>
                <c:pt idx="5">
                  <c:v>II</c:v>
                </c:pt>
              </c:strCache>
            </c:strRef>
          </c:cat>
          <c:val>
            <c:numRef>
              <c:f>'D25'!$C$30:$H$30</c:f>
              <c:numCache>
                <c:formatCode>0.0</c:formatCode>
                <c:ptCount val="6"/>
                <c:pt idx="0">
                  <c:v>28.197140089462764</c:v>
                </c:pt>
                <c:pt idx="1">
                  <c:v>28.845820552674656</c:v>
                </c:pt>
                <c:pt idx="2">
                  <c:v>27.365346821097582</c:v>
                </c:pt>
                <c:pt idx="3">
                  <c:v>25.1714528162777</c:v>
                </c:pt>
                <c:pt idx="4">
                  <c:v>25.674988553666626</c:v>
                </c:pt>
                <c:pt idx="5">
                  <c:v>24.913191546192117</c:v>
                </c:pt>
              </c:numCache>
            </c:numRef>
          </c:val>
          <c:extLst>
            <c:ext xmlns:c16="http://schemas.microsoft.com/office/drawing/2014/chart" uri="{C3380CC4-5D6E-409C-BE32-E72D297353CC}">
              <c16:uniqueId val="{00000001-929F-44E1-8CC5-9F305734112A}"/>
            </c:ext>
          </c:extLst>
        </c:ser>
        <c:ser>
          <c:idx val="2"/>
          <c:order val="2"/>
          <c:tx>
            <c:strRef>
              <c:f>'D25'!$B$32</c:f>
              <c:strCache>
                <c:ptCount val="1"/>
                <c:pt idx="0">
                  <c:v>BERD</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'D25'!$C$28:$H$28</c:f>
              <c:strCache>
                <c:ptCount val="6"/>
                <c:pt idx="0">
                  <c:v>I*</c:v>
                </c:pt>
                <c:pt idx="1">
                  <c:v>II*</c:v>
                </c:pt>
                <c:pt idx="2">
                  <c:v>III*</c:v>
                </c:pt>
                <c:pt idx="3">
                  <c:v>IV*</c:v>
                </c:pt>
                <c:pt idx="4">
                  <c:v>I*</c:v>
                </c:pt>
                <c:pt idx="5">
                  <c:v>II</c:v>
                </c:pt>
              </c:strCache>
            </c:strRef>
          </c:cat>
          <c:val>
            <c:numRef>
              <c:f>'D25'!$C$32:$H$32</c:f>
              <c:numCache>
                <c:formatCode>0.0</c:formatCode>
                <c:ptCount val="6"/>
                <c:pt idx="0">
                  <c:v>12.147508915418239</c:v>
                </c:pt>
                <c:pt idx="1">
                  <c:v>12.555535687267025</c:v>
                </c:pt>
                <c:pt idx="2">
                  <c:v>12.078382665429626</c:v>
                </c:pt>
                <c:pt idx="3">
                  <c:v>10.513222385547419</c:v>
                </c:pt>
                <c:pt idx="4">
                  <c:v>10.663151089299809</c:v>
                </c:pt>
                <c:pt idx="5">
                  <c:v>10.66011986244199</c:v>
                </c:pt>
              </c:numCache>
            </c:numRef>
          </c:val>
          <c:extLst>
            <c:ext xmlns:c16="http://schemas.microsoft.com/office/drawing/2014/chart" uri="{C3380CC4-5D6E-409C-BE32-E72D297353CC}">
              <c16:uniqueId val="{00000002-929F-44E1-8CC5-9F305734112A}"/>
            </c:ext>
          </c:extLst>
        </c:ser>
        <c:ser>
          <c:idx val="4"/>
          <c:order val="3"/>
          <c:tx>
            <c:strRef>
              <c:f>'D25'!$B$31</c:f>
              <c:strCache>
                <c:ptCount val="1"/>
                <c:pt idx="0">
                  <c:v>BEI</c:v>
                </c:pt>
              </c:strCache>
            </c:strRef>
          </c:tx>
          <c:spPr>
            <a:solidFill>
              <a:srgbClr val="D9B28B"/>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'D25'!$C$28:$H$28</c:f>
              <c:strCache>
                <c:ptCount val="6"/>
                <c:pt idx="0">
                  <c:v>I*</c:v>
                </c:pt>
                <c:pt idx="1">
                  <c:v>II*</c:v>
                </c:pt>
                <c:pt idx="2">
                  <c:v>III*</c:v>
                </c:pt>
                <c:pt idx="3">
                  <c:v>IV*</c:v>
                </c:pt>
                <c:pt idx="4">
                  <c:v>I*</c:v>
                </c:pt>
                <c:pt idx="5">
                  <c:v>II</c:v>
                </c:pt>
              </c:strCache>
            </c:strRef>
          </c:cat>
          <c:val>
            <c:numRef>
              <c:f>'D25'!$C$31:$H$31</c:f>
              <c:numCache>
                <c:formatCode>0.0</c:formatCode>
                <c:ptCount val="6"/>
                <c:pt idx="0">
                  <c:v>8.6572803211428919</c:v>
                </c:pt>
                <c:pt idx="1">
                  <c:v>7.6722465990839188</c:v>
                </c:pt>
                <c:pt idx="2">
                  <c:v>6.2268677859914812</c:v>
                </c:pt>
                <c:pt idx="3">
                  <c:v>10.676676388895329</c:v>
                </c:pt>
                <c:pt idx="4">
                  <c:v>9.5021822808458563</c:v>
                </c:pt>
                <c:pt idx="5">
                  <c:v>6.3441120496811454</c:v>
                </c:pt>
              </c:numCache>
            </c:numRef>
          </c:val>
          <c:extLst>
            <c:ext xmlns:c16="http://schemas.microsoft.com/office/drawing/2014/chart" uri="{C3380CC4-5D6E-409C-BE32-E72D297353CC}">
              <c16:uniqueId val="{00000004-929F-44E1-8CC5-9F305734112A}"/>
            </c:ext>
          </c:extLst>
        </c:ser>
        <c:ser>
          <c:idx val="3"/>
          <c:order val="4"/>
          <c:tx>
            <c:strRef>
              <c:f>'D25'!$B$33</c:f>
              <c:strCache>
                <c:ptCount val="1"/>
                <c:pt idx="0">
                  <c:v>Comisia Europeană</c:v>
                </c:pt>
              </c:strCache>
            </c:strRef>
          </c:tx>
          <c:spPr>
            <a:solidFill>
              <a:srgbClr val="F7EEE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'D25'!$C$28:$H$28</c:f>
              <c:strCache>
                <c:ptCount val="6"/>
                <c:pt idx="0">
                  <c:v>I*</c:v>
                </c:pt>
                <c:pt idx="1">
                  <c:v>II*</c:v>
                </c:pt>
                <c:pt idx="2">
                  <c:v>III*</c:v>
                </c:pt>
                <c:pt idx="3">
                  <c:v>IV*</c:v>
                </c:pt>
                <c:pt idx="4">
                  <c:v>I*</c:v>
                </c:pt>
                <c:pt idx="5">
                  <c:v>II</c:v>
                </c:pt>
              </c:strCache>
            </c:strRef>
          </c:cat>
          <c:val>
            <c:numRef>
              <c:f>'D25'!$C$33:$H$33</c:f>
              <c:numCache>
                <c:formatCode>0.0</c:formatCode>
                <c:ptCount val="6"/>
                <c:pt idx="0">
                  <c:v>7.6684671920658811</c:v>
                </c:pt>
                <c:pt idx="1">
                  <c:v>7.8029188044180966</c:v>
                </c:pt>
                <c:pt idx="2">
                  <c:v>8.7695407974939918</c:v>
                </c:pt>
                <c:pt idx="3">
                  <c:v>8.7221838382245878</c:v>
                </c:pt>
                <c:pt idx="4">
                  <c:v>8.9237685700941274</c:v>
                </c:pt>
                <c:pt idx="5">
                  <c:v>15.397023471670396</c:v>
                </c:pt>
              </c:numCache>
            </c:numRef>
          </c:val>
          <c:extLst>
            <c:ext xmlns:c16="http://schemas.microsoft.com/office/drawing/2014/chart" uri="{C3380CC4-5D6E-409C-BE32-E72D297353CC}">
              <c16:uniqueId val="{00000003-929F-44E1-8CC5-9F305734112A}"/>
            </c:ext>
          </c:extLst>
        </c:ser>
        <c:ser>
          <c:idx val="5"/>
          <c:order val="5"/>
          <c:tx>
            <c:strRef>
              <c:f>'D25'!$B$34</c:f>
              <c:strCache>
                <c:ptCount val="1"/>
                <c:pt idx="0">
                  <c:v>FIDA</c:v>
                </c:pt>
              </c:strCache>
            </c:strRef>
          </c:tx>
          <c:spPr>
            <a:solidFill>
              <a:srgbClr val="BFBFBF"/>
            </a:solidFill>
            <a:ln w="15875">
              <a:noFill/>
            </a:ln>
            <a:effectLst/>
          </c:spPr>
          <c:invertIfNegative val="0"/>
          <c:cat>
            <c:strRef>
              <c:f>'D25'!$C$28:$H$28</c:f>
              <c:strCache>
                <c:ptCount val="6"/>
                <c:pt idx="0">
                  <c:v>I*</c:v>
                </c:pt>
                <c:pt idx="1">
                  <c:v>II*</c:v>
                </c:pt>
                <c:pt idx="2">
                  <c:v>III*</c:v>
                </c:pt>
                <c:pt idx="3">
                  <c:v>IV*</c:v>
                </c:pt>
                <c:pt idx="4">
                  <c:v>I*</c:v>
                </c:pt>
                <c:pt idx="5">
                  <c:v>II</c:v>
                </c:pt>
              </c:strCache>
            </c:strRef>
          </c:cat>
          <c:val>
            <c:numRef>
              <c:f>'D25'!$C$34:$H$34</c:f>
              <c:numCache>
                <c:formatCode>0.0</c:formatCode>
                <c:ptCount val="6"/>
                <c:pt idx="0">
                  <c:v>2.0479299324601725</c:v>
                </c:pt>
                <c:pt idx="1">
                  <c:v>2.0544421672329132</c:v>
                </c:pt>
                <c:pt idx="2">
                  <c:v>1.9221560470475563</c:v>
                </c:pt>
                <c:pt idx="3">
                  <c:v>1.7263524949340847</c:v>
                </c:pt>
                <c:pt idx="4">
                  <c:v>1.786088160925094</c:v>
                </c:pt>
                <c:pt idx="5">
                  <c:v>1.67669693833261</c:v>
                </c:pt>
              </c:numCache>
            </c:numRef>
          </c:val>
          <c:extLst>
            <c:ext xmlns:c16="http://schemas.microsoft.com/office/drawing/2014/chart" uri="{C3380CC4-5D6E-409C-BE32-E72D297353CC}">
              <c16:uniqueId val="{00000005-929F-44E1-8CC5-9F305734112A}"/>
            </c:ext>
          </c:extLst>
        </c:ser>
        <c:ser>
          <c:idx val="6"/>
          <c:order val="6"/>
          <c:tx>
            <c:strRef>
              <c:f>'D25'!$B$35</c:f>
              <c:strCache>
                <c:ptCount val="1"/>
                <c:pt idx="0">
                  <c:v>Alți creditori</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'D25'!$C$28:$H$28</c:f>
              <c:strCache>
                <c:ptCount val="6"/>
                <c:pt idx="0">
                  <c:v>I*</c:v>
                </c:pt>
                <c:pt idx="1">
                  <c:v>II*</c:v>
                </c:pt>
                <c:pt idx="2">
                  <c:v>III*</c:v>
                </c:pt>
                <c:pt idx="3">
                  <c:v>IV*</c:v>
                </c:pt>
                <c:pt idx="4">
                  <c:v>I*</c:v>
                </c:pt>
                <c:pt idx="5">
                  <c:v>II</c:v>
                </c:pt>
              </c:strCache>
            </c:strRef>
          </c:cat>
          <c:val>
            <c:numRef>
              <c:f>'D25'!$C$35:$H$35</c:f>
              <c:numCache>
                <c:formatCode>0.0</c:formatCode>
                <c:ptCount val="6"/>
                <c:pt idx="0">
                  <c:v>10.704405249698794</c:v>
                </c:pt>
                <c:pt idx="1">
                  <c:v>10.672755532936279</c:v>
                </c:pt>
                <c:pt idx="2">
                  <c:v>11.352617244784952</c:v>
                </c:pt>
                <c:pt idx="3">
                  <c:v>11.550285870618623</c:v>
                </c:pt>
                <c:pt idx="4">
                  <c:v>11.799041498998008</c:v>
                </c:pt>
                <c:pt idx="5">
                  <c:v>11.864795833194208</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501705968"/>
        <c:crosses val="autoZero"/>
        <c:crossBetween val="between"/>
        <c:majorUnit val="10"/>
      </c:valAx>
      <c:spPr>
        <a:noFill/>
        <a:ln>
          <a:noFill/>
        </a:ln>
        <a:effectLst/>
      </c:spPr>
    </c:plotArea>
    <c:legend>
      <c:legendPos val="b"/>
      <c:layout>
        <c:manualLayout>
          <c:xMode val="edge"/>
          <c:yMode val="edge"/>
          <c:x val="0.10241622894015412"/>
          <c:y val="0.84860401239386651"/>
          <c:w val="0.89085372337019442"/>
          <c:h val="0.1239045712326680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630859433013654"/>
          <c:h val="0.78914070185417429"/>
        </c:manualLayout>
      </c:layout>
      <c:barChart>
        <c:barDir val="col"/>
        <c:grouping val="clustered"/>
        <c:varyColors val="0"/>
        <c:ser>
          <c:idx val="1"/>
          <c:order val="0"/>
          <c:tx>
            <c:strRef>
              <c:f>'D3'!$B$29</c:f>
              <c:strCache>
                <c:ptCount val="1"/>
                <c:pt idx="0">
                  <c:v>Cont curent </c:v>
                </c:pt>
              </c:strCache>
            </c:strRef>
          </c:tx>
          <c:spPr>
            <a:solidFill>
              <a:schemeClr val="tx1">
                <a:lumMod val="60000"/>
                <a:lumOff val="40000"/>
              </a:scheme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'D3'!$C$27:$H$28</c:f>
              <c:multiLvlStrCache>
                <c:ptCount val="6"/>
                <c:lvl>
                  <c:pt idx="0">
                    <c:v>I*</c:v>
                  </c:pt>
                  <c:pt idx="1">
                    <c:v>II*</c:v>
                  </c:pt>
                  <c:pt idx="2">
                    <c:v>III*</c:v>
                  </c:pt>
                  <c:pt idx="3">
                    <c:v>IV*</c:v>
                  </c:pt>
                  <c:pt idx="4">
                    <c:v>I*</c:v>
                  </c:pt>
                  <c:pt idx="5">
                    <c:v>II</c:v>
                  </c:pt>
                </c:lvl>
                <c:lvl>
                  <c:pt idx="0">
                    <c:v>2024</c:v>
                  </c:pt>
                  <c:pt idx="4">
                    <c:v>2025</c:v>
                  </c:pt>
                </c:lvl>
              </c:multiLvlStrCache>
            </c:multiLvlStrRef>
          </c:cat>
          <c:val>
            <c:numRef>
              <c:f>'D3'!$C$29:$H$29</c:f>
              <c:numCache>
                <c:formatCode>#,##0.00</c:formatCode>
                <c:ptCount val="6"/>
                <c:pt idx="0">
                  <c:v>-442.76089366000025</c:v>
                </c:pt>
                <c:pt idx="1">
                  <c:v>-710.16512151999996</c:v>
                </c:pt>
                <c:pt idx="2">
                  <c:v>-882.45402837999973</c:v>
                </c:pt>
                <c:pt idx="3">
                  <c:v>-977.32009199000004</c:v>
                </c:pt>
                <c:pt idx="4">
                  <c:v>-1019.6399036199997</c:v>
                </c:pt>
                <c:pt idx="5">
                  <c:v>-1005.9101989999999</c:v>
                </c:pt>
              </c:numCache>
            </c:numRef>
          </c:val>
          <c:extLst>
            <c:ext xmlns:c16="http://schemas.microsoft.com/office/drawing/2014/chart" uri="{C3380CC4-5D6E-409C-BE32-E72D297353CC}">
              <c16:uniqueId val="{00000000-B442-4A92-A74A-A69A5EE79E2E}"/>
            </c:ext>
          </c:extLst>
        </c:ser>
        <c:ser>
          <c:idx val="2"/>
          <c:order val="1"/>
          <c:tx>
            <c:strRef>
              <c:f>'D3'!$B$30</c:f>
              <c:strCache>
                <c:ptCount val="1"/>
                <c:pt idx="0">
                  <c:v>Contul de capital</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'D3'!$C$27:$H$28</c:f>
              <c:multiLvlStrCache>
                <c:ptCount val="6"/>
                <c:lvl>
                  <c:pt idx="0">
                    <c:v>I*</c:v>
                  </c:pt>
                  <c:pt idx="1">
                    <c:v>II*</c:v>
                  </c:pt>
                  <c:pt idx="2">
                    <c:v>III*</c:v>
                  </c:pt>
                  <c:pt idx="3">
                    <c:v>IV*</c:v>
                  </c:pt>
                  <c:pt idx="4">
                    <c:v>I*</c:v>
                  </c:pt>
                  <c:pt idx="5">
                    <c:v>II</c:v>
                  </c:pt>
                </c:lvl>
                <c:lvl>
                  <c:pt idx="0">
                    <c:v>2024</c:v>
                  </c:pt>
                  <c:pt idx="4">
                    <c:v>2025</c:v>
                  </c:pt>
                </c:lvl>
              </c:multiLvlStrCache>
            </c:multiLvlStrRef>
          </c:cat>
          <c:val>
            <c:numRef>
              <c:f>'D3'!$C$30:$H$30</c:f>
              <c:numCache>
                <c:formatCode>#,##0.00</c:formatCode>
                <c:ptCount val="6"/>
                <c:pt idx="0">
                  <c:v>14.92162415</c:v>
                </c:pt>
                <c:pt idx="1">
                  <c:v>16.083163650000003</c:v>
                </c:pt>
                <c:pt idx="2">
                  <c:v>20.831249339999996</c:v>
                </c:pt>
                <c:pt idx="3">
                  <c:v>27.986881439999998</c:v>
                </c:pt>
                <c:pt idx="4">
                  <c:v>6.0191902999999982</c:v>
                </c:pt>
                <c:pt idx="5">
                  <c:v>0.90416970999999791</c:v>
                </c:pt>
              </c:numCache>
            </c:numRef>
          </c:val>
          <c:extLst>
            <c:ext xmlns:c16="http://schemas.microsoft.com/office/drawing/2014/chart" uri="{C3380CC4-5D6E-409C-BE32-E72D297353CC}">
              <c16:uniqueId val="{00000001-B442-4A92-A74A-A69A5EE79E2E}"/>
            </c:ext>
          </c:extLst>
        </c:ser>
        <c:ser>
          <c:idx val="3"/>
          <c:order val="2"/>
          <c:tx>
            <c:strRef>
              <c:f>'D3'!$B$31</c:f>
              <c:strCache>
                <c:ptCount val="1"/>
                <c:pt idx="0">
                  <c:v>Contul financiar</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'D3'!$C$27:$H$28</c:f>
              <c:multiLvlStrCache>
                <c:ptCount val="6"/>
                <c:lvl>
                  <c:pt idx="0">
                    <c:v>I*</c:v>
                  </c:pt>
                  <c:pt idx="1">
                    <c:v>II*</c:v>
                  </c:pt>
                  <c:pt idx="2">
                    <c:v>III*</c:v>
                  </c:pt>
                  <c:pt idx="3">
                    <c:v>IV*</c:v>
                  </c:pt>
                  <c:pt idx="4">
                    <c:v>I*</c:v>
                  </c:pt>
                  <c:pt idx="5">
                    <c:v>II</c:v>
                  </c:pt>
                </c:lvl>
                <c:lvl>
                  <c:pt idx="0">
                    <c:v>2024</c:v>
                  </c:pt>
                  <c:pt idx="4">
                    <c:v>2025</c:v>
                  </c:pt>
                </c:lvl>
              </c:multiLvlStrCache>
            </c:multiLvlStrRef>
          </c:cat>
          <c:val>
            <c:numRef>
              <c:f>'D3'!$C$31:$H$31</c:f>
              <c:numCache>
                <c:formatCode>#,##0.00</c:formatCode>
                <c:ptCount val="6"/>
                <c:pt idx="0">
                  <c:v>-378.59072114999998</c:v>
                </c:pt>
                <c:pt idx="1">
                  <c:v>-665.60455071000001</c:v>
                </c:pt>
                <c:pt idx="2">
                  <c:v>-935.64618595999991</c:v>
                </c:pt>
                <c:pt idx="3">
                  <c:v>-1228.9379429400001</c:v>
                </c:pt>
                <c:pt idx="4">
                  <c:v>-906.63625666999997</c:v>
                </c:pt>
                <c:pt idx="5">
                  <c:v>-965.33469878000017</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111"/>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'D3'!$C$27:$H$28</c15:sqref>
                        </c15:formulaRef>
                      </c:ext>
                    </c:extLst>
                    <c:multiLvlStrCache>
                      <c:ptCount val="6"/>
                      <c:lvl>
                        <c:pt idx="0">
                          <c:v>I*</c:v>
                        </c:pt>
                        <c:pt idx="1">
                          <c:v>II*</c:v>
                        </c:pt>
                        <c:pt idx="2">
                          <c:v>III*</c:v>
                        </c:pt>
                        <c:pt idx="3">
                          <c:v>IV*</c:v>
                        </c:pt>
                        <c:pt idx="4">
                          <c:v>I*</c:v>
                        </c:pt>
                        <c:pt idx="5">
                          <c:v>II</c:v>
                        </c:pt>
                      </c:lvl>
                      <c:lvl>
                        <c:pt idx="0">
                          <c:v>2024</c:v>
                        </c:pt>
                        <c:pt idx="4">
                          <c:v>2025</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2067158672"/>
        <c:crosses val="autoZero"/>
        <c:auto val="1"/>
        <c:lblAlgn val="ctr"/>
        <c:lblOffset val="100"/>
        <c:noMultiLvlLbl val="0"/>
      </c:catAx>
      <c:valAx>
        <c:axId val="2067158672"/>
        <c:scaling>
          <c:orientation val="minMax"/>
          <c:max val="200"/>
          <c:min val="-13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408496384"/>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'D26'!$B$37</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'D26'!$C$34:$H$35</c:f>
              <c:multiLvlStrCache>
                <c:ptCount val="6"/>
                <c:lvl>
                  <c:pt idx="0">
                    <c:v>I*</c:v>
                  </c:pt>
                  <c:pt idx="1">
                    <c:v>II*</c:v>
                  </c:pt>
                  <c:pt idx="2">
                    <c:v>III*</c:v>
                  </c:pt>
                  <c:pt idx="3">
                    <c:v>IV*</c:v>
                  </c:pt>
                  <c:pt idx="4">
                    <c:v>I*</c:v>
                  </c:pt>
                  <c:pt idx="5">
                    <c:v>II</c:v>
                  </c:pt>
                </c:lvl>
                <c:lvl>
                  <c:pt idx="0">
                    <c:v>2024</c:v>
                  </c:pt>
                  <c:pt idx="4">
                    <c:v>2025</c:v>
                  </c:pt>
                </c:lvl>
              </c:multiLvlStrCache>
            </c:multiLvlStrRef>
          </c:cat>
          <c:val>
            <c:numRef>
              <c:f>'D26'!$C$37:$H$37</c:f>
              <c:numCache>
                <c:formatCode>#,##0.00</c:formatCode>
                <c:ptCount val="6"/>
                <c:pt idx="0">
                  <c:v>2682.9558559499997</c:v>
                </c:pt>
                <c:pt idx="1">
                  <c:v>2729.9147682799999</c:v>
                </c:pt>
                <c:pt idx="2">
                  <c:v>2819.2083593795996</c:v>
                </c:pt>
                <c:pt idx="3">
                  <c:v>2494.3759005346001</c:v>
                </c:pt>
                <c:pt idx="4">
                  <c:v>2718.0245632497995</c:v>
                </c:pt>
                <c:pt idx="5">
                  <c:v>2878.3701431042996</c:v>
                </c:pt>
              </c:numCache>
            </c:numRef>
          </c:val>
          <c:extLst>
            <c:ext xmlns:c16="http://schemas.microsoft.com/office/drawing/2014/chart" uri="{C3380CC4-5D6E-409C-BE32-E72D297353CC}">
              <c16:uniqueId val="{00000000-49A8-4B53-B013-3102B9A3BD46}"/>
            </c:ext>
          </c:extLst>
        </c:ser>
        <c:ser>
          <c:idx val="2"/>
          <c:order val="2"/>
          <c:tx>
            <c:strRef>
              <c:f>'D26'!$B$38</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'D26'!$C$34:$H$35</c:f>
              <c:multiLvlStrCache>
                <c:ptCount val="6"/>
                <c:lvl>
                  <c:pt idx="0">
                    <c:v>I*</c:v>
                  </c:pt>
                  <c:pt idx="1">
                    <c:v>II*</c:v>
                  </c:pt>
                  <c:pt idx="2">
                    <c:v>III*</c:v>
                  </c:pt>
                  <c:pt idx="3">
                    <c:v>IV*</c:v>
                  </c:pt>
                  <c:pt idx="4">
                    <c:v>I*</c:v>
                  </c:pt>
                  <c:pt idx="5">
                    <c:v>II</c:v>
                  </c:pt>
                </c:lvl>
                <c:lvl>
                  <c:pt idx="0">
                    <c:v>2024</c:v>
                  </c:pt>
                  <c:pt idx="4">
                    <c:v>2025</c:v>
                  </c:pt>
                </c:lvl>
              </c:multiLvlStrCache>
            </c:multiLvlStrRef>
          </c:cat>
          <c:val>
            <c:numRef>
              <c:f>'D26'!$C$38:$H$38</c:f>
              <c:numCache>
                <c:formatCode>#,##0.00</c:formatCode>
                <c:ptCount val="6"/>
                <c:pt idx="0">
                  <c:v>3604.0934232933</c:v>
                </c:pt>
                <c:pt idx="1">
                  <c:v>3554.7153371500003</c:v>
                </c:pt>
                <c:pt idx="2">
                  <c:v>3602.835019449999</c:v>
                </c:pt>
                <c:pt idx="3">
                  <c:v>3512.7559180738999</c:v>
                </c:pt>
                <c:pt idx="4">
                  <c:v>3571.7248016157005</c:v>
                </c:pt>
                <c:pt idx="5">
                  <c:v>3735.9914139300004</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219"/>
        <c:overlap val="-27"/>
        <c:axId val="1189340256"/>
        <c:axId val="1097582464"/>
      </c:barChart>
      <c:lineChart>
        <c:grouping val="standard"/>
        <c:varyColors val="0"/>
        <c:ser>
          <c:idx val="0"/>
          <c:order val="0"/>
          <c:tx>
            <c:strRef>
              <c:f>'D26'!$B$36</c:f>
              <c:strCache>
                <c:ptCount val="1"/>
                <c:pt idx="0">
                  <c:v>Datoria externă privată</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247458186315E-2"/>
                  <c:y val="-3.7462612568138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6.7065859831095684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5"/>
              <c:layout>
                <c:manualLayout>
                  <c:x val="-5.748502271236767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DE-4460-A39F-F9167AC088DE}"/>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'D26'!$C$34:$H$35</c:f>
              <c:multiLvlStrCache>
                <c:ptCount val="6"/>
                <c:lvl>
                  <c:pt idx="0">
                    <c:v>I*</c:v>
                  </c:pt>
                  <c:pt idx="1">
                    <c:v>II*</c:v>
                  </c:pt>
                  <c:pt idx="2">
                    <c:v>III*</c:v>
                  </c:pt>
                  <c:pt idx="3">
                    <c:v>IV*</c:v>
                  </c:pt>
                  <c:pt idx="4">
                    <c:v>I*</c:v>
                  </c:pt>
                  <c:pt idx="5">
                    <c:v>II</c:v>
                  </c:pt>
                </c:lvl>
                <c:lvl>
                  <c:pt idx="0">
                    <c:v>2024</c:v>
                  </c:pt>
                  <c:pt idx="4">
                    <c:v>2025</c:v>
                  </c:pt>
                </c:lvl>
              </c:multiLvlStrCache>
            </c:multiLvlStrRef>
          </c:cat>
          <c:val>
            <c:numRef>
              <c:f>'D26'!$C$36:$H$36</c:f>
              <c:numCache>
                <c:formatCode>#,##0.00</c:formatCode>
                <c:ptCount val="6"/>
                <c:pt idx="0">
                  <c:v>6287.0492792432997</c:v>
                </c:pt>
                <c:pt idx="1">
                  <c:v>6284.6301054300002</c:v>
                </c:pt>
                <c:pt idx="2">
                  <c:v>6422.0433788295986</c:v>
                </c:pt>
                <c:pt idx="3">
                  <c:v>6007.1318186085</c:v>
                </c:pt>
                <c:pt idx="4">
                  <c:v>6289.7493648655</c:v>
                </c:pt>
                <c:pt idx="5">
                  <c:v>6614.3615570342999</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crossAx val="1189340256"/>
        <c:crosses val="autoZero"/>
        <c:crossBetween val="between"/>
      </c:valAx>
      <c:spPr>
        <a:noFill/>
        <a:ln>
          <a:noFill/>
        </a:ln>
        <a:effectLst/>
      </c:spPr>
    </c:plotArea>
    <c:legend>
      <c:legendPos val="b"/>
      <c:layout>
        <c:manualLayout>
          <c:xMode val="edge"/>
          <c:yMode val="edge"/>
          <c:x val="7.0415380839532801E-3"/>
          <c:y val="0.92013573510630287"/>
          <c:w val="0.95536111111111111"/>
          <c:h val="7.912496576949247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R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BC7C42"/>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22699768277338433"/>
                  <c:y val="-3.9801997355925359E-3"/>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32223683536304"/>
                      <c:h val="0.15241972222857164"/>
                    </c:manualLayout>
                  </c15:layout>
                </c:ext>
                <c:ext xmlns:c16="http://schemas.microsoft.com/office/drawing/2014/chart" uri="{C3380CC4-5D6E-409C-BE32-E72D297353CC}">
                  <c16:uniqueId val="{00000001-61FD-4758-AD22-CAA7A17BCE74}"/>
                </c:ext>
              </c:extLst>
            </c:dLbl>
            <c:dLbl>
              <c:idx val="1"/>
              <c:layout>
                <c:manualLayout>
                  <c:x val="4.339169100608628E-2"/>
                  <c:y val="2.231117905875373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3.7968355907789185E-3"/>
                  <c:y val="5.95259801391355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'D26'!$J$36:$J$39</c:f>
              <c:strCache>
                <c:ptCount val="4"/>
                <c:pt idx="0">
                  <c:v>Împrumuturi</c:v>
                </c:pt>
                <c:pt idx="1">
                  <c:v>Credite comerciale şi avansuri</c:v>
                </c:pt>
                <c:pt idx="2">
                  <c:v>Alte angajamente aferente datoriei</c:v>
                </c:pt>
                <c:pt idx="3">
                  <c:v>Numerar şi depozite</c:v>
                </c:pt>
              </c:strCache>
            </c:strRef>
          </c:cat>
          <c:val>
            <c:numRef>
              <c:f>'D26'!$K$36:$K$39</c:f>
              <c:numCache>
                <c:formatCode>0.0%</c:formatCode>
                <c:ptCount val="4"/>
                <c:pt idx="0">
                  <c:v>0.48299999999999998</c:v>
                </c:pt>
                <c:pt idx="1">
                  <c:v>0.39500000000000002</c:v>
                </c:pt>
                <c:pt idx="2">
                  <c:v>0.09</c:v>
                </c:pt>
                <c:pt idx="3">
                  <c:v>3.2000000000000001E-2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68680541248000859"/>
        </c:manualLayout>
      </c:layout>
      <c:barChart>
        <c:barDir val="col"/>
        <c:grouping val="stacked"/>
        <c:varyColors val="0"/>
        <c:ser>
          <c:idx val="0"/>
          <c:order val="0"/>
          <c:tx>
            <c:strRef>
              <c:f>'D27'!$B$33</c:f>
              <c:strCache>
                <c:ptCount val="1"/>
                <c:pt idx="0">
                  <c:v>Societăţi nefinanciare</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'D27'!$C$33:$H$33</c:f>
              <c:numCache>
                <c:formatCode>#,##0.00</c:formatCode>
                <c:ptCount val="6"/>
                <c:pt idx="0">
                  <c:v>3568.7925009632991</c:v>
                </c:pt>
                <c:pt idx="1">
                  <c:v>3593.6989852499996</c:v>
                </c:pt>
                <c:pt idx="2">
                  <c:v>3667.5659353895999</c:v>
                </c:pt>
                <c:pt idx="3">
                  <c:v>3304.3142194273996</c:v>
                </c:pt>
                <c:pt idx="4">
                  <c:v>3536.6406437227001</c:v>
                </c:pt>
                <c:pt idx="5">
                  <c:v>3717.8696608099999</c:v>
                </c:pt>
              </c:numCache>
            </c:numRef>
          </c:val>
          <c:extLst>
            <c:ext xmlns:c16="http://schemas.microsoft.com/office/drawing/2014/chart" uri="{C3380CC4-5D6E-409C-BE32-E72D297353CC}">
              <c16:uniqueId val="{00000000-747D-428A-A218-0E5D489D3595}"/>
            </c:ext>
          </c:extLst>
        </c:ser>
        <c:ser>
          <c:idx val="1"/>
          <c:order val="1"/>
          <c:tx>
            <c:strRef>
              <c:f>'D27'!$B$34</c:f>
              <c:strCache>
                <c:ptCount val="1"/>
                <c:pt idx="0">
                  <c:v>Investiții directe: creditarea intragrup</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'D27'!$C$34:$H$34</c:f>
              <c:numCache>
                <c:formatCode>#,##0.00</c:formatCode>
                <c:ptCount val="6"/>
                <c:pt idx="0">
                  <c:v>1880.54378731</c:v>
                </c:pt>
                <c:pt idx="1">
                  <c:v>1866.0061235900002</c:v>
                </c:pt>
                <c:pt idx="2">
                  <c:v>1891.0613722099999</c:v>
                </c:pt>
                <c:pt idx="3">
                  <c:v>1855.7212352724998</c:v>
                </c:pt>
                <c:pt idx="4">
                  <c:v>1883.6978146139998</c:v>
                </c:pt>
                <c:pt idx="5">
                  <c:v>1930.1871469300002</c:v>
                </c:pt>
              </c:numCache>
            </c:numRef>
          </c:val>
          <c:extLst>
            <c:ext xmlns:c16="http://schemas.microsoft.com/office/drawing/2014/chart" uri="{C3380CC4-5D6E-409C-BE32-E72D297353CC}">
              <c16:uniqueId val="{00000001-747D-428A-A218-0E5D489D3595}"/>
            </c:ext>
          </c:extLst>
        </c:ser>
        <c:ser>
          <c:idx val="2"/>
          <c:order val="2"/>
          <c:tx>
            <c:strRef>
              <c:f>'D27'!$B$35</c:f>
              <c:strCache>
                <c:ptCount val="1"/>
                <c:pt idx="0">
                  <c:v>Societăți care acceptă depozite</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'D27'!$C$35:$H$35</c:f>
              <c:numCache>
                <c:formatCode>#,##0.00</c:formatCode>
                <c:ptCount val="6"/>
                <c:pt idx="0">
                  <c:v>463.72862574999999</c:v>
                </c:pt>
                <c:pt idx="1">
                  <c:v>439.76326078</c:v>
                </c:pt>
                <c:pt idx="2">
                  <c:v>455.96186763999998</c:v>
                </c:pt>
                <c:pt idx="3">
                  <c:v>453.56509291859999</c:v>
                </c:pt>
                <c:pt idx="4">
                  <c:v>457.19398988880005</c:v>
                </c:pt>
                <c:pt idx="5">
                  <c:v>479.89828764430001</c:v>
                </c:pt>
              </c:numCache>
            </c:numRef>
          </c:val>
          <c:extLst>
            <c:ext xmlns:c16="http://schemas.microsoft.com/office/drawing/2014/chart" uri="{C3380CC4-5D6E-409C-BE32-E72D297353CC}">
              <c16:uniqueId val="{00000002-747D-428A-A218-0E5D489D3595}"/>
            </c:ext>
          </c:extLst>
        </c:ser>
        <c:ser>
          <c:idx val="3"/>
          <c:order val="3"/>
          <c:tx>
            <c:strRef>
              <c:f>'D27'!$B$36</c:f>
              <c:strCache>
                <c:ptCount val="1"/>
                <c:pt idx="0">
                  <c:v>Alte societăţi financiare</c:v>
                </c:pt>
              </c:strCache>
            </c:strRef>
          </c:tx>
          <c:spPr>
            <a:solidFill>
              <a:srgbClr val="F8F0E8"/>
            </a:solidFill>
            <a:ln w="15875">
              <a:noFill/>
            </a:ln>
            <a:effectLst/>
          </c:spPr>
          <c:invertIfNegative val="0"/>
          <c:cat>
            <c:multiLvlStrRef>
              <c:f>'D27'!$C$31:$H$32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'D27'!$C$36:$H$36</c:f>
              <c:numCache>
                <c:formatCode>#,##0.00</c:formatCode>
                <c:ptCount val="6"/>
                <c:pt idx="0">
                  <c:v>301.39063526000001</c:v>
                </c:pt>
                <c:pt idx="1">
                  <c:v>311.77520837999998</c:v>
                </c:pt>
                <c:pt idx="2">
                  <c:v>332.38827057999998</c:v>
                </c:pt>
                <c:pt idx="3">
                  <c:v>319.06438342000001</c:v>
                </c:pt>
                <c:pt idx="4">
                  <c:v>334.20549600999999</c:v>
                </c:pt>
                <c:pt idx="5">
                  <c:v>405.90931258000001</c:v>
                </c:pt>
              </c:numCache>
            </c:numRef>
          </c:val>
          <c:extLst>
            <c:ext xmlns:c16="http://schemas.microsoft.com/office/drawing/2014/chart" uri="{C3380CC4-5D6E-409C-BE32-E72D297353CC}">
              <c16:uniqueId val="{00000003-747D-428A-A218-0E5D489D3595}"/>
            </c:ext>
          </c:extLst>
        </c:ser>
        <c:ser>
          <c:idx val="4"/>
          <c:order val="4"/>
          <c:tx>
            <c:strRef>
              <c:f>'D27'!$B$37</c:f>
              <c:strCache>
                <c:ptCount val="1"/>
                <c:pt idx="0">
                  <c:v>Gospodăriile populaţiei şi IFSLSGP</c:v>
                </c:pt>
              </c:strCache>
            </c:strRef>
          </c:tx>
          <c:spPr>
            <a:solidFill>
              <a:srgbClr val="5C3D1E"/>
            </a:solidFill>
            <a:ln w="15875">
              <a:noFill/>
            </a:ln>
            <a:effectLst/>
          </c:spPr>
          <c:invertIfNegative val="0"/>
          <c:cat>
            <c:multiLvlStrRef>
              <c:f>'D27'!$C$31:$H$32</c:f>
              <c:multiLvlStrCache>
                <c:ptCount val="6"/>
                <c:lvl>
                  <c:pt idx="0">
                    <c:v>I*</c:v>
                  </c:pt>
                  <c:pt idx="1">
                    <c:v>II*</c:v>
                  </c:pt>
                  <c:pt idx="2">
                    <c:v>III*</c:v>
                  </c:pt>
                  <c:pt idx="3">
                    <c:v>IV*</c:v>
                  </c:pt>
                  <c:pt idx="4">
                    <c:v>I*</c:v>
                  </c:pt>
                  <c:pt idx="5">
                    <c:v>II</c:v>
                  </c:pt>
                </c:lvl>
                <c:lvl>
                  <c:pt idx="0">
                    <c:v>2024</c:v>
                  </c:pt>
                  <c:pt idx="4">
                    <c:v>2025</c:v>
                  </c:pt>
                </c:lvl>
              </c:multiLvlStrCache>
            </c:multiLvlStrRef>
          </c:cat>
          <c:val>
            <c:numRef>
              <c:f>'D27'!$C$37:$H$37</c:f>
              <c:numCache>
                <c:formatCode>#,##0.00</c:formatCode>
                <c:ptCount val="6"/>
                <c:pt idx="0">
                  <c:v>72.593729960000005</c:v>
                </c:pt>
                <c:pt idx="1">
                  <c:v>73.386527429999987</c:v>
                </c:pt>
                <c:pt idx="2">
                  <c:v>75.065933009999995</c:v>
                </c:pt>
                <c:pt idx="3">
                  <c:v>74.466887569999997</c:v>
                </c:pt>
                <c:pt idx="4">
                  <c:v>78.011420629999989</c:v>
                </c:pt>
                <c:pt idx="5">
                  <c:v>80.497149069999992</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crossAx val="634430112"/>
        <c:crosses val="autoZero"/>
        <c:crossBetween val="between"/>
      </c:valAx>
      <c:spPr>
        <a:noFill/>
        <a:ln>
          <a:noFill/>
        </a:ln>
        <a:effectLst/>
      </c:spPr>
    </c:plotArea>
    <c:legend>
      <c:legendPos val="b"/>
      <c:layout>
        <c:manualLayout>
          <c:xMode val="edge"/>
          <c:yMode val="edge"/>
          <c:x val="9.4192059466712497E-2"/>
          <c:y val="0.84929415496349703"/>
          <c:w val="0.86968532610736571"/>
          <c:h val="0.1196076767745328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R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30.06.2025</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84,7%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5.2260373393919819E-2"/>
                  <c:y val="-0.1090771993666288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907041322804943"/>
                      <c:h val="0.20028151844427008"/>
                    </c:manualLayout>
                  </c15:layout>
                </c:ext>
                <c:ext xmlns:c16="http://schemas.microsoft.com/office/drawing/2014/chart" uri="{C3380CC4-5D6E-409C-BE32-E72D297353CC}">
                  <c16:uniqueId val="{00000003-AF4E-4284-B1A5-726F1043D0ED}"/>
                </c:ext>
              </c:extLst>
            </c:dLbl>
            <c:dLbl>
              <c:idx val="2"/>
              <c:tx>
                <c:rich>
                  <a:bodyPr/>
                  <a:lstStyle/>
                  <a:p>
                    <a:fld id="{20CB78AF-93ED-4A99-AACF-FEDC64B605F7}" type="CATEGORYNAME">
                      <a:rPr lang="en-US"/>
                      <a:pPr/>
                      <a:t>[CATEGORY NAME]</a:t>
                    </a:fld>
                    <a:r>
                      <a:rPr lang="en-US" baseline="0"/>
                      <a:t>
51,7%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layout>
                <c:manualLayout>
                  <c:x val="3.0570262875556396E-2"/>
                  <c:y val="2.5098177363278035E-3"/>
                </c:manualLayout>
              </c:layout>
              <c:tx>
                <c:rich>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fld id="{4D096B27-EA49-4416-A153-FEBC3F346D6C}" type="CATEGORYNAME">
                      <a:rPr lang="en-US" baseline="0">
                        <a:solidFill>
                          <a:sysClr val="windowText" lastClr="000000"/>
                        </a:solidFill>
                      </a:rPr>
                      <a:pPr>
                        <a:defRPr>
                          <a:solidFill>
                            <a:sysClr val="windowText" lastClr="000000"/>
                          </a:solidFill>
                          <a:latin typeface="PermianSerifTypeface" panose="02000000000000000000" pitchFamily="50" charset="0"/>
                        </a:defRPr>
                      </a:pPr>
                      <a:t>[CATEGORY NAME]</a:t>
                    </a:fld>
                    <a:r>
                      <a:rPr lang="en-US" baseline="0">
                        <a:solidFill>
                          <a:sysClr val="windowText" lastClr="000000"/>
                        </a:solidFill>
                      </a:rPr>
                      <a:t>
29,1%</a:t>
                    </a:r>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1.5432996617997009E-2"/>
                  <c:y val="3.1313555013219439E-2"/>
                </c:manualLayout>
              </c:layout>
              <c:tx>
                <c:rich>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fld id="{97CCFFD3-2EDF-4C8B-970B-F888E21F067D}" type="CATEGORYNAME">
                      <a:rPr lang="en-US" baseline="0"/>
                      <a:pPr>
                        <a:defRPr>
                          <a:solidFill>
                            <a:sysClr val="windowText" lastClr="000000"/>
                          </a:solidFill>
                          <a:latin typeface="PermianSerifTypeface" panose="02000000000000000000" pitchFamily="50" charset="0"/>
                        </a:defRPr>
                      </a:pPr>
                      <a:t>[CATEGORY NAME]</a:t>
                    </a:fld>
                    <a:r>
                      <a:rPr lang="en-US" baseline="0"/>
                      <a:t>
9,3%</a:t>
                    </a: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2.5040261056476852E-2"/>
                  <c:y val="-2.6508644692369524E-2"/>
                </c:manualLayout>
              </c:layout>
              <c:tx>
                <c:rich>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fld id="{0BD38255-4B05-4BAD-A1FE-3156F2A214FC}" type="CATEGORYNAME">
                      <a:rPr lang="en-US" baseline="0"/>
                      <a:pPr>
                        <a:defRPr>
                          <a:solidFill>
                            <a:sysClr val="windowText" lastClr="000000"/>
                          </a:solidFill>
                          <a:latin typeface="PermianSerifTypeface" panose="02000000000000000000" pitchFamily="50" charset="0"/>
                        </a:defRPr>
                      </a:pPr>
                      <a:t>[CATEGORY NAME]</a:t>
                    </a:fld>
                    <a:r>
                      <a:rPr lang="en-US" baseline="0"/>
                      <a:t>
8,3%</a:t>
                    </a: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214142786609E-3"/>
                  <c:y val="3.9665591679014497E-2"/>
                </c:manualLayout>
              </c:layout>
              <c:tx>
                <c:rich>
                  <a:bodyPr/>
                  <a:lstStyle/>
                  <a:p>
                    <a:fld id="{C788E457-A568-4563-A0E9-FA6FB960C3B6}" type="CATEGORYNAME">
                      <a:rPr lang="en-US" baseline="0"/>
                      <a:pPr/>
                      <a:t>[CATEGORY NAME]</a:t>
                    </a:fld>
                    <a:r>
                      <a:rPr lang="en-US" baseline="0"/>
                      <a:t>
1,6%</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layout>
                <c:manualLayout>
                  <c:x val="0"/>
                  <c:y val="1.1501641535198582E-2"/>
                </c:manualLayout>
              </c:layout>
              <c:tx>
                <c:rich>
                  <a:bodyPr/>
                  <a:lstStyle/>
                  <a:p>
                    <a:r>
                      <a:rPr lang="en-US" baseline="0"/>
                      <a:t>Organizații internaționale </a:t>
                    </a:r>
                  </a:p>
                  <a:p>
                    <a:r>
                      <a:rPr lang="en-US" baseline="0"/>
                      <a:t>8,3%</a:t>
                    </a:r>
                    <a:endParaRPr lang="en-US"/>
                  </a:p>
                </c:rich>
              </c:tx>
              <c:dLblPos val="bestFit"/>
              <c:showLegendKey val="0"/>
              <c:showVal val="0"/>
              <c:showCatName val="1"/>
              <c:showSerName val="0"/>
              <c:showPercent val="1"/>
              <c:showBubbleSize val="0"/>
              <c:extLst>
                <c:ext xmlns:c15="http://schemas.microsoft.com/office/drawing/2012/chart" uri="{CE6537A1-D6FC-4f65-9D91-7224C49458BB}">
                  <c15:layout>
                    <c:manualLayout>
                      <c:w val="0.12305516265912306"/>
                      <c:h val="0.20466984078561259"/>
                    </c:manualLayout>
                  </c15:layout>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RO"/>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Alți creditori</c:v>
                </c:pt>
                <c:pt idx="1">
                  <c:v>Societăţi care acceptă depozite</c:v>
                </c:pt>
                <c:pt idx="2">
                  <c:v>BERD </c:v>
                </c:pt>
                <c:pt idx="3">
                  <c:v>BEI </c:v>
                </c:pt>
                <c:pt idx="4">
                  <c:v>BCDMN </c:v>
                </c:pt>
                <c:pt idx="5">
                  <c:v>CFI </c:v>
                </c:pt>
                <c:pt idx="6">
                  <c:v>BDCE </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2706.6899999999996</c:v>
                </c:pt>
                <c:pt idx="1">
                  <c:v>225.11</c:v>
                </c:pt>
                <c:pt idx="2">
                  <c:v>135.69999999999999</c:v>
                </c:pt>
                <c:pt idx="3">
                  <c:v>76.540000000000006</c:v>
                </c:pt>
                <c:pt idx="4">
                  <c:v>24.45</c:v>
                </c:pt>
                <c:pt idx="5">
                  <c:v>21.82</c:v>
                </c:pt>
                <c:pt idx="6">
                  <c:v>4.0999999999999996</c:v>
                </c:pt>
              </c:numCache>
            </c:numRef>
          </c:val>
          <c:extLst>
            <c:ext xmlns:c15="http://schemas.microsoft.com/office/drawing/2012/chart" uri="{02D57815-91ED-43cb-92C2-25804820EDAC}">
              <c15:categoryFilterExceptions>
                <c15:categoryFilterException>
                  <c15:sqref>'D28'!$C$32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R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582113104307"/>
          <c:y val="4.7669114961831592E-2"/>
          <c:w val="0.85969999769744809"/>
          <c:h val="0.73289073099319779"/>
        </c:manualLayout>
      </c:layout>
      <c:barChart>
        <c:barDir val="col"/>
        <c:grouping val="stacked"/>
        <c:varyColors val="0"/>
        <c:ser>
          <c:idx val="1"/>
          <c:order val="0"/>
          <c:tx>
            <c:strRef>
              <c:f>'D4'!$B$33</c:f>
              <c:strCache>
                <c:ptCount val="1"/>
                <c:pt idx="0">
                  <c:v>Bunuri </c:v>
                </c:pt>
              </c:strCache>
            </c:strRef>
          </c:tx>
          <c:spPr>
            <a:solidFill>
              <a:srgbClr val="9A6E50"/>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2024</c:v>
                  </c:pt>
                  <c:pt idx="4">
                    <c:v>2025</c:v>
                  </c:pt>
                </c:lvl>
              </c:multiLvlStrCache>
            </c:multiLvlStrRef>
          </c:cat>
          <c:val>
            <c:numRef>
              <c:f>'D4'!$C$33:$H$33</c:f>
              <c:numCache>
                <c:formatCode>#,##0.00</c:formatCode>
                <c:ptCount val="6"/>
                <c:pt idx="0">
                  <c:v>796.88</c:v>
                </c:pt>
                <c:pt idx="1">
                  <c:v>707.63</c:v>
                </c:pt>
                <c:pt idx="2">
                  <c:v>701.59</c:v>
                </c:pt>
                <c:pt idx="3">
                  <c:v>808.37</c:v>
                </c:pt>
                <c:pt idx="4">
                  <c:v>691.01882568999997</c:v>
                </c:pt>
                <c:pt idx="5">
                  <c:v>635.83165209000003</c:v>
                </c:pt>
              </c:numCache>
            </c:numRef>
          </c:val>
          <c:extLst>
            <c:ext xmlns:c16="http://schemas.microsoft.com/office/drawing/2014/chart" uri="{C3380CC4-5D6E-409C-BE32-E72D297353CC}">
              <c16:uniqueId val="{00000000-DDA1-458A-A237-81603DB03298}"/>
            </c:ext>
          </c:extLst>
        </c:ser>
        <c:ser>
          <c:idx val="2"/>
          <c:order val="1"/>
          <c:tx>
            <c:strRef>
              <c:f>'D4'!$B$34</c:f>
              <c:strCache>
                <c:ptCount val="1"/>
                <c:pt idx="0">
                  <c:v>Servicii </c:v>
                </c:pt>
              </c:strCache>
            </c:strRef>
          </c:tx>
          <c:spPr>
            <a:solidFill>
              <a:schemeClr val="bg1">
                <a:lumMod val="85000"/>
              </a:schemeClr>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2024</c:v>
                  </c:pt>
                  <c:pt idx="4">
                    <c:v>2025</c:v>
                  </c:pt>
                </c:lvl>
              </c:multiLvlStrCache>
            </c:multiLvlStrRef>
          </c:cat>
          <c:val>
            <c:numRef>
              <c:f>'D4'!$C$34:$H$34</c:f>
              <c:numCache>
                <c:formatCode>#,##0.00</c:formatCode>
                <c:ptCount val="6"/>
                <c:pt idx="0">
                  <c:v>575.89922504000003</c:v>
                </c:pt>
                <c:pt idx="1">
                  <c:v>691.25729493000006</c:v>
                </c:pt>
                <c:pt idx="2">
                  <c:v>750.75237161000018</c:v>
                </c:pt>
                <c:pt idx="3">
                  <c:v>714.15379933999998</c:v>
                </c:pt>
                <c:pt idx="4">
                  <c:v>618.19845289999989</c:v>
                </c:pt>
                <c:pt idx="5">
                  <c:v>803.80959643999995</c:v>
                </c:pt>
              </c:numCache>
            </c:numRef>
          </c:val>
          <c:extLst>
            <c:ext xmlns:c16="http://schemas.microsoft.com/office/drawing/2014/chart" uri="{C3380CC4-5D6E-409C-BE32-E72D297353CC}">
              <c16:uniqueId val="{00000001-DDA1-458A-A237-81603DB03298}"/>
            </c:ext>
          </c:extLst>
        </c:ser>
        <c:ser>
          <c:idx val="3"/>
          <c:order val="2"/>
          <c:tx>
            <c:strRef>
              <c:f>'D4'!$B$35</c:f>
              <c:strCache>
                <c:ptCount val="1"/>
                <c:pt idx="0">
                  <c:v>Venituri primare </c:v>
                </c:pt>
              </c:strCache>
            </c:strRef>
          </c:tx>
          <c:spPr>
            <a:solidFill>
              <a:srgbClr val="D4BCAC"/>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2024</c:v>
                  </c:pt>
                  <c:pt idx="4">
                    <c:v>2025</c:v>
                  </c:pt>
                </c:lvl>
              </c:multiLvlStrCache>
            </c:multiLvlStrRef>
          </c:cat>
          <c:val>
            <c:numRef>
              <c:f>'D4'!$C$35:$H$35</c:f>
              <c:numCache>
                <c:formatCode>#,##0.00</c:formatCode>
                <c:ptCount val="6"/>
                <c:pt idx="0">
                  <c:v>255.90142609</c:v>
                </c:pt>
                <c:pt idx="1">
                  <c:v>308.10683518999997</c:v>
                </c:pt>
                <c:pt idx="2">
                  <c:v>294.82467312</c:v>
                </c:pt>
                <c:pt idx="3">
                  <c:v>275.83215297999999</c:v>
                </c:pt>
                <c:pt idx="4">
                  <c:v>238.14643947000002</c:v>
                </c:pt>
                <c:pt idx="5">
                  <c:v>247.09958222</c:v>
                </c:pt>
              </c:numCache>
            </c:numRef>
          </c:val>
          <c:extLst>
            <c:ext xmlns:c16="http://schemas.microsoft.com/office/drawing/2014/chart" uri="{C3380CC4-5D6E-409C-BE32-E72D297353CC}">
              <c16:uniqueId val="{00000002-DDA1-458A-A237-81603DB03298}"/>
            </c:ext>
          </c:extLst>
        </c:ser>
        <c:ser>
          <c:idx val="4"/>
          <c:order val="3"/>
          <c:tx>
            <c:strRef>
              <c:f>'D4'!$B$36</c:f>
              <c:strCache>
                <c:ptCount val="1"/>
                <c:pt idx="0">
                  <c:v>Venituri secundare</c:v>
                </c:pt>
              </c:strCache>
            </c:strRef>
          </c:tx>
          <c:spPr>
            <a:solidFill>
              <a:srgbClr val="6A4C38"/>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2024</c:v>
                  </c:pt>
                  <c:pt idx="4">
                    <c:v>2025</c:v>
                  </c:pt>
                </c:lvl>
              </c:multiLvlStrCache>
            </c:multiLvlStrRef>
          </c:cat>
          <c:val>
            <c:numRef>
              <c:f>'D4'!$C$36:$H$36</c:f>
              <c:numCache>
                <c:formatCode>#,##0.00</c:formatCode>
                <c:ptCount val="6"/>
                <c:pt idx="0">
                  <c:v>460.43524012</c:v>
                </c:pt>
                <c:pt idx="1">
                  <c:v>503.11551659999998</c:v>
                </c:pt>
                <c:pt idx="2">
                  <c:v>604.71683036000002</c:v>
                </c:pt>
                <c:pt idx="3">
                  <c:v>517.56011271</c:v>
                </c:pt>
                <c:pt idx="4">
                  <c:v>492.56954637000001</c:v>
                </c:pt>
                <c:pt idx="5">
                  <c:v>637.11832387000004</c:v>
                </c:pt>
              </c:numCache>
            </c:numRef>
          </c:val>
          <c:extLst>
            <c:ext xmlns:c16="http://schemas.microsoft.com/office/drawing/2014/chart" uri="{C3380CC4-5D6E-409C-BE32-E72D297353CC}">
              <c16:uniqueId val="{00000003-DDA1-458A-A237-81603DB03298}"/>
            </c:ext>
          </c:extLst>
        </c:ser>
        <c:ser>
          <c:idx val="6"/>
          <c:order val="4"/>
          <c:tx>
            <c:strRef>
              <c:f>'D4'!$B$38</c:f>
              <c:strCache>
                <c:ptCount val="1"/>
                <c:pt idx="0">
                  <c:v>Bunuri </c:v>
                </c:pt>
              </c:strCache>
            </c:strRef>
          </c:tx>
          <c:spPr>
            <a:solidFill>
              <a:srgbClr val="9A6E50"/>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2024</c:v>
                  </c:pt>
                  <c:pt idx="4">
                    <c:v>2025</c:v>
                  </c:pt>
                </c:lvl>
              </c:multiLvlStrCache>
            </c:multiLvlStrRef>
          </c:cat>
          <c:val>
            <c:numRef>
              <c:f>'D4'!$C$38:$H$38</c:f>
              <c:numCache>
                <c:formatCode>#,##0.00</c:formatCode>
                <c:ptCount val="6"/>
                <c:pt idx="0">
                  <c:v>-1881.91</c:v>
                </c:pt>
                <c:pt idx="1">
                  <c:v>-2081.44</c:v>
                </c:pt>
                <c:pt idx="2">
                  <c:v>-2296.2600000000002</c:v>
                </c:pt>
                <c:pt idx="3">
                  <c:v>-2373.83</c:v>
                </c:pt>
                <c:pt idx="4">
                  <c:v>-2316.7514353800002</c:v>
                </c:pt>
                <c:pt idx="5">
                  <c:v>-2366.76563308</c:v>
                </c:pt>
              </c:numCache>
            </c:numRef>
          </c:val>
          <c:extLst>
            <c:ext xmlns:c16="http://schemas.microsoft.com/office/drawing/2014/chart" uri="{C3380CC4-5D6E-409C-BE32-E72D297353CC}">
              <c16:uniqueId val="{00000004-DDA1-458A-A237-81603DB03298}"/>
            </c:ext>
          </c:extLst>
        </c:ser>
        <c:ser>
          <c:idx val="7"/>
          <c:order val="5"/>
          <c:tx>
            <c:strRef>
              <c:f>'D4'!$B$39</c:f>
              <c:strCache>
                <c:ptCount val="1"/>
                <c:pt idx="0">
                  <c:v>Servicii </c:v>
                </c:pt>
              </c:strCache>
            </c:strRef>
          </c:tx>
          <c:spPr>
            <a:solidFill>
              <a:schemeClr val="bg1">
                <a:lumMod val="85000"/>
              </a:schemeClr>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2024</c:v>
                  </c:pt>
                  <c:pt idx="4">
                    <c:v>2025</c:v>
                  </c:pt>
                </c:lvl>
              </c:multiLvlStrCache>
            </c:multiLvlStrRef>
          </c:cat>
          <c:val>
            <c:numRef>
              <c:f>'D4'!$C$39:$H$39</c:f>
              <c:numCache>
                <c:formatCode>#,##0.00</c:formatCode>
                <c:ptCount val="6"/>
                <c:pt idx="0">
                  <c:v>-358.76879187999998</c:v>
                </c:pt>
                <c:pt idx="1">
                  <c:v>-445.08828991000001</c:v>
                </c:pt>
                <c:pt idx="2">
                  <c:v>-514.28319596999995</c:v>
                </c:pt>
                <c:pt idx="3">
                  <c:v>-478.97749886000003</c:v>
                </c:pt>
                <c:pt idx="4">
                  <c:v>-425.73084217000002</c:v>
                </c:pt>
                <c:pt idx="5">
                  <c:v>-564.96545748000005</c:v>
                </c:pt>
              </c:numCache>
            </c:numRef>
          </c:val>
          <c:extLst>
            <c:ext xmlns:c16="http://schemas.microsoft.com/office/drawing/2014/chart" uri="{C3380CC4-5D6E-409C-BE32-E72D297353CC}">
              <c16:uniqueId val="{00000005-DDA1-458A-A237-81603DB03298}"/>
            </c:ext>
          </c:extLst>
        </c:ser>
        <c:ser>
          <c:idx val="8"/>
          <c:order val="6"/>
          <c:tx>
            <c:strRef>
              <c:f>'D4'!$B$40</c:f>
              <c:strCache>
                <c:ptCount val="1"/>
                <c:pt idx="0">
                  <c:v>Venituri primare </c:v>
                </c:pt>
              </c:strCache>
            </c:strRef>
          </c:tx>
          <c:spPr>
            <a:solidFill>
              <a:srgbClr val="D4BCAC"/>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2024</c:v>
                  </c:pt>
                  <c:pt idx="4">
                    <c:v>2025</c:v>
                  </c:pt>
                </c:lvl>
              </c:multiLvlStrCache>
            </c:multiLvlStrRef>
          </c:cat>
          <c:val>
            <c:numRef>
              <c:f>'D4'!$C$40:$H$40</c:f>
              <c:numCache>
                <c:formatCode>#,##0.00</c:formatCode>
                <c:ptCount val="6"/>
                <c:pt idx="0">
                  <c:v>-172.7045942</c:v>
                </c:pt>
                <c:pt idx="1">
                  <c:v>-265.64633686000002</c:v>
                </c:pt>
                <c:pt idx="2">
                  <c:v>-294.91727957000001</c:v>
                </c:pt>
                <c:pt idx="3">
                  <c:v>-307.84013800000002</c:v>
                </c:pt>
                <c:pt idx="4">
                  <c:v>-202.55752561</c:v>
                </c:pt>
                <c:pt idx="5">
                  <c:v>-272.92658139000002</c:v>
                </c:pt>
              </c:numCache>
            </c:numRef>
          </c:val>
          <c:extLst>
            <c:ext xmlns:c16="http://schemas.microsoft.com/office/drawing/2014/chart" uri="{C3380CC4-5D6E-409C-BE32-E72D297353CC}">
              <c16:uniqueId val="{00000006-DDA1-458A-A237-81603DB03298}"/>
            </c:ext>
          </c:extLst>
        </c:ser>
        <c:ser>
          <c:idx val="9"/>
          <c:order val="7"/>
          <c:tx>
            <c:strRef>
              <c:f>'D4'!$B$41</c:f>
              <c:strCache>
                <c:ptCount val="1"/>
                <c:pt idx="0">
                  <c:v>Venituri secundare</c:v>
                </c:pt>
              </c:strCache>
            </c:strRef>
          </c:tx>
          <c:spPr>
            <a:solidFill>
              <a:srgbClr val="6A4C38"/>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2024</c:v>
                  </c:pt>
                  <c:pt idx="4">
                    <c:v>2025</c:v>
                  </c:pt>
                </c:lvl>
              </c:multiLvlStrCache>
            </c:multiLvlStrRef>
          </c:cat>
          <c:val>
            <c:numRef>
              <c:f>'D4'!$C$41:$H$41</c:f>
              <c:numCache>
                <c:formatCode>#,##0.00</c:formatCode>
                <c:ptCount val="6"/>
                <c:pt idx="0">
                  <c:v>-118.49339883</c:v>
                </c:pt>
                <c:pt idx="1">
                  <c:v>-128.10014147000001</c:v>
                </c:pt>
                <c:pt idx="2">
                  <c:v>-128.87742793000001</c:v>
                </c:pt>
                <c:pt idx="3">
                  <c:v>-132.58852016</c:v>
                </c:pt>
                <c:pt idx="4">
                  <c:v>-114.53336489</c:v>
                </c:pt>
                <c:pt idx="5">
                  <c:v>-125.11168167</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100"/>
        <c:overlap val="100"/>
        <c:axId val="1408496384"/>
        <c:axId val="2067158672"/>
      </c:barChart>
      <c:lineChart>
        <c:grouping val="standard"/>
        <c:varyColors val="0"/>
        <c:ser>
          <c:idx val="0"/>
          <c:order val="8"/>
          <c:tx>
            <c:strRef>
              <c:f>'D4'!$B$32</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'D4'!$C$32:$H$32</c:f>
              <c:numCache>
                <c:formatCode>#,##0.00</c:formatCode>
                <c:ptCount val="6"/>
                <c:pt idx="0">
                  <c:v>2089.11589125</c:v>
                </c:pt>
                <c:pt idx="1">
                  <c:v>2210.10964672</c:v>
                </c:pt>
                <c:pt idx="2">
                  <c:v>2351.8838750899999</c:v>
                </c:pt>
                <c:pt idx="3">
                  <c:v>2315.91606503</c:v>
                </c:pt>
                <c:pt idx="4">
                  <c:v>2039.9332644299998</c:v>
                </c:pt>
                <c:pt idx="5">
                  <c:v>2323.85915462</c:v>
                </c:pt>
              </c:numCache>
            </c:numRef>
          </c:val>
          <c:smooth val="0"/>
          <c:extLst>
            <c:ext xmlns:c16="http://schemas.microsoft.com/office/drawing/2014/chart" uri="{C3380CC4-5D6E-409C-BE32-E72D297353CC}">
              <c16:uniqueId val="{00000008-DDA1-458A-A237-81603DB03298}"/>
            </c:ext>
          </c:extLst>
        </c:ser>
        <c:ser>
          <c:idx val="5"/>
          <c:order val="9"/>
          <c:tx>
            <c:strRef>
              <c:f>'D4'!$B$37</c:f>
              <c:strCache>
                <c:ptCount val="1"/>
                <c:pt idx="0">
                  <c:v>Import / ieșiri</c:v>
                </c:pt>
              </c:strCache>
            </c:strRef>
          </c:tx>
          <c:spPr>
            <a:ln w="28575" cap="rnd">
              <a:noFill/>
              <a:round/>
            </a:ln>
            <a:effectLst/>
          </c:spPr>
          <c:marker>
            <c:symbol val="none"/>
          </c:marker>
          <c:dLbls>
            <c:numFmt formatCode="#,##0.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'D4'!$C$37:$H$37</c:f>
              <c:numCache>
                <c:formatCode>#,##0.00</c:formatCode>
                <c:ptCount val="6"/>
                <c:pt idx="0">
                  <c:v>-2531.87678491</c:v>
                </c:pt>
                <c:pt idx="1">
                  <c:v>-2920.27476824</c:v>
                </c:pt>
                <c:pt idx="2">
                  <c:v>-3234.3379034700001</c:v>
                </c:pt>
                <c:pt idx="3">
                  <c:v>-3293.2361570200001</c:v>
                </c:pt>
                <c:pt idx="4">
                  <c:v>-3059.5731680500003</c:v>
                </c:pt>
                <c:pt idx="5">
                  <c:v>-3329.7693536200004</c:v>
                </c:pt>
              </c:numCache>
            </c:numRef>
          </c:val>
          <c:smooth val="0"/>
          <c:extLst>
            <c:ext xmlns:c16="http://schemas.microsoft.com/office/drawing/2014/chart" uri="{C3380CC4-5D6E-409C-BE32-E72D297353CC}">
              <c16:uniqueId val="{00000009-DDA1-458A-A237-81603DB03298}"/>
            </c:ext>
          </c:extLst>
        </c:ser>
        <c:ser>
          <c:idx val="10"/>
          <c:order val="10"/>
          <c:tx>
            <c:strRef>
              <c:f>'D4'!$B$31</c:f>
              <c:strCache>
                <c:ptCount val="1"/>
                <c:pt idx="0">
                  <c:v>Cont curent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mbria" panose="02040503050406030204" pitchFamily="18" charset="0"/>
                    <a:ea typeface="Cambria" panose="02040503050406030204" pitchFamily="18" charset="0"/>
                    <a:cs typeface="+mn-cs"/>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'D4'!$C$31:$H$31</c:f>
              <c:numCache>
                <c:formatCode>#,##0.00</c:formatCode>
                <c:ptCount val="6"/>
                <c:pt idx="0">
                  <c:v>-442.76089365999997</c:v>
                </c:pt>
                <c:pt idx="1">
                  <c:v>-710.16512151999996</c:v>
                </c:pt>
                <c:pt idx="2">
                  <c:v>-882.45402838000018</c:v>
                </c:pt>
                <c:pt idx="3">
                  <c:v>-977.32009199000004</c:v>
                </c:pt>
                <c:pt idx="4">
                  <c:v>-1019.6399036200005</c:v>
                </c:pt>
                <c:pt idx="5">
                  <c:v>-1005.9101990000004</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 / ieșiri             Export / intrări</a:t>
                </a:r>
              </a:p>
            </c:rich>
          </c:tx>
          <c:layout>
            <c:manualLayout>
              <c:xMode val="edge"/>
              <c:yMode val="edge"/>
              <c:x val="2.4503325436882276E-2"/>
              <c:y val="0.2338901726843563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88652285198774761"/>
          <c:w val="0.9685233192004844"/>
          <c:h val="9.665274209866239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921725237032841E-2"/>
          <c:y val="2.18175109063748E-2"/>
          <c:w val="0.89775603082614219"/>
          <c:h val="0.7696766475619119"/>
        </c:manualLayout>
      </c:layout>
      <c:lineChart>
        <c:grouping val="standard"/>
        <c:varyColors val="0"/>
        <c:ser>
          <c:idx val="2"/>
          <c:order val="1"/>
          <c:tx>
            <c:strRef>
              <c:f>'D5'!$B$30</c:f>
              <c:strCache>
                <c:ptCount val="1"/>
                <c:pt idx="0">
                  <c:v>UE </c:v>
                </c:pt>
              </c:strCache>
            </c:strRef>
          </c:tx>
          <c:marker>
            <c:symbol val="diamond"/>
            <c:size val="6"/>
          </c:marker>
          <c:dLbls>
            <c:numFmt formatCode="#,##0.00" sourceLinked="0"/>
            <c:spPr>
              <a:noFill/>
              <a:ln w="6350">
                <a:noFill/>
              </a:ln>
            </c:spPr>
            <c:txPr>
              <a:bodyPr rot="0" vert="horz"/>
              <a:lstStyle/>
              <a:p>
                <a:pPr>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'D5'!$C$27:$H$28</c:f>
              <c:multiLvlStrCache>
                <c:ptCount val="6"/>
                <c:lvl>
                  <c:pt idx="0">
                    <c:v>I*</c:v>
                  </c:pt>
                  <c:pt idx="1">
                    <c:v>II*</c:v>
                  </c:pt>
                  <c:pt idx="2">
                    <c:v>III*</c:v>
                  </c:pt>
                  <c:pt idx="3">
                    <c:v>IV*</c:v>
                  </c:pt>
                  <c:pt idx="4">
                    <c:v>I*</c:v>
                  </c:pt>
                  <c:pt idx="5">
                    <c:v>II</c:v>
                  </c:pt>
                </c:lvl>
                <c:lvl>
                  <c:pt idx="0">
                    <c:v>2024</c:v>
                  </c:pt>
                  <c:pt idx="4">
                    <c:v>2025</c:v>
                  </c:pt>
                </c:lvl>
              </c:multiLvlStrCache>
            </c:multiLvlStrRef>
          </c:cat>
          <c:val>
            <c:numRef>
              <c:f>'D5'!$C$30:$H$30</c:f>
              <c:numCache>
                <c:formatCode>0.00</c:formatCode>
                <c:ptCount val="6"/>
                <c:pt idx="0">
                  <c:v>-745.27045237825951</c:v>
                </c:pt>
                <c:pt idx="1">
                  <c:v>-905.17740333714653</c:v>
                </c:pt>
                <c:pt idx="2">
                  <c:v>-970.67107863749516</c:v>
                </c:pt>
                <c:pt idx="3">
                  <c:v>-986.54016704472292</c:v>
                </c:pt>
                <c:pt idx="4">
                  <c:v>-1118.4783011978636</c:v>
                </c:pt>
                <c:pt idx="5">
                  <c:v>-1101.9183787635732</c:v>
                </c:pt>
              </c:numCache>
            </c:numRef>
          </c:val>
          <c:smooth val="1"/>
          <c:extLst>
            <c:ext xmlns:c16="http://schemas.microsoft.com/office/drawing/2014/chart" uri="{C3380CC4-5D6E-409C-BE32-E72D297353CC}">
              <c16:uniqueId val="{00000000-B594-4076-A6EC-63410CD052E4}"/>
            </c:ext>
          </c:extLst>
        </c:ser>
        <c:ser>
          <c:idx val="3"/>
          <c:order val="2"/>
          <c:tx>
            <c:strRef>
              <c:f>'D5'!$B$31</c:f>
              <c:strCache>
                <c:ptCount val="1"/>
                <c:pt idx="0">
                  <c:v>CSI  </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'D5'!$C$27:$H$28</c:f>
              <c:multiLvlStrCache>
                <c:ptCount val="6"/>
                <c:lvl>
                  <c:pt idx="0">
                    <c:v>I*</c:v>
                  </c:pt>
                  <c:pt idx="1">
                    <c:v>II*</c:v>
                  </c:pt>
                  <c:pt idx="2">
                    <c:v>III*</c:v>
                  </c:pt>
                  <c:pt idx="3">
                    <c:v>IV*</c:v>
                  </c:pt>
                  <c:pt idx="4">
                    <c:v>I*</c:v>
                  </c:pt>
                  <c:pt idx="5">
                    <c:v>II</c:v>
                  </c:pt>
                </c:lvl>
                <c:lvl>
                  <c:pt idx="0">
                    <c:v>2024</c:v>
                  </c:pt>
                  <c:pt idx="4">
                    <c:v>2025</c:v>
                  </c:pt>
                </c:lvl>
              </c:multiLvlStrCache>
            </c:multiLvlStrRef>
          </c:cat>
          <c:val>
            <c:numRef>
              <c:f>'D5'!$C$31:$H$31</c:f>
              <c:numCache>
                <c:formatCode>0.00</c:formatCode>
                <c:ptCount val="6"/>
                <c:pt idx="0">
                  <c:v>-8.7691825236449006</c:v>
                </c:pt>
                <c:pt idx="1">
                  <c:v>2.2285813471085589</c:v>
                </c:pt>
                <c:pt idx="2">
                  <c:v>-34.415129116271061</c:v>
                </c:pt>
                <c:pt idx="3">
                  <c:v>-35.185911655675909</c:v>
                </c:pt>
                <c:pt idx="4">
                  <c:v>-17.141042480013894</c:v>
                </c:pt>
                <c:pt idx="5">
                  <c:v>-2.0376999095782651</c:v>
                </c:pt>
              </c:numCache>
            </c:numRef>
          </c:val>
          <c:smooth val="1"/>
          <c:extLst>
            <c:ext xmlns:c16="http://schemas.microsoft.com/office/drawing/2014/chart" uri="{C3380CC4-5D6E-409C-BE32-E72D297353CC}">
              <c16:uniqueId val="{00000001-B594-4076-A6EC-63410CD052E4}"/>
            </c:ext>
          </c:extLst>
        </c:ser>
        <c:ser>
          <c:idx val="4"/>
          <c:order val="3"/>
          <c:tx>
            <c:strRef>
              <c:f>'D5'!$B$32</c:f>
              <c:strCache>
                <c:ptCount val="1"/>
                <c:pt idx="0">
                  <c:v>Alte țări </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'D5'!$C$27:$H$28</c:f>
              <c:multiLvlStrCache>
                <c:ptCount val="6"/>
                <c:lvl>
                  <c:pt idx="0">
                    <c:v>I*</c:v>
                  </c:pt>
                  <c:pt idx="1">
                    <c:v>II*</c:v>
                  </c:pt>
                  <c:pt idx="2">
                    <c:v>III*</c:v>
                  </c:pt>
                  <c:pt idx="3">
                    <c:v>IV*</c:v>
                  </c:pt>
                  <c:pt idx="4">
                    <c:v>I*</c:v>
                  </c:pt>
                  <c:pt idx="5">
                    <c:v>II</c:v>
                  </c:pt>
                </c:lvl>
                <c:lvl>
                  <c:pt idx="0">
                    <c:v>2024</c:v>
                  </c:pt>
                  <c:pt idx="4">
                    <c:v>2025</c:v>
                  </c:pt>
                </c:lvl>
              </c:multiLvlStrCache>
            </c:multiLvlStrRef>
          </c:cat>
          <c:val>
            <c:numRef>
              <c:f>'D5'!$C$32:$H$32</c:f>
              <c:numCache>
                <c:formatCode>0.00</c:formatCode>
                <c:ptCount val="6"/>
                <c:pt idx="0">
                  <c:v>-330.99426751809563</c:v>
                </c:pt>
                <c:pt idx="1">
                  <c:v>-470.86596865996273</c:v>
                </c:pt>
                <c:pt idx="2">
                  <c:v>-589.58650622623429</c:v>
                </c:pt>
                <c:pt idx="3">
                  <c:v>-543.73552614960067</c:v>
                </c:pt>
                <c:pt idx="4">
                  <c:v>-490.10982694212237</c:v>
                </c:pt>
                <c:pt idx="5">
                  <c:v>-626.97163447684818</c:v>
                </c:pt>
              </c:numCache>
            </c:numRef>
          </c:val>
          <c:smooth val="1"/>
          <c:extLst>
            <c:ext xmlns:c16="http://schemas.microsoft.com/office/drawing/2014/chart" uri="{C3380CC4-5D6E-409C-BE32-E72D297353CC}">
              <c16:uniqueId val="{00000003-B594-4076-A6EC-63410CD052E4}"/>
            </c:ext>
          </c:extLst>
        </c:ser>
        <c:ser>
          <c:idx val="1"/>
          <c:order val="0"/>
          <c:tx>
            <c:strRef>
              <c:f>'D5'!$B$29</c:f>
              <c:strCache>
                <c:ptCount val="1"/>
                <c:pt idx="0">
                  <c:v>Total </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dLbl>
              <c:idx val="5"/>
              <c:layout>
                <c:manualLayout>
                  <c:x val="-5.368886923121827E-3"/>
                  <c:y val="1.36576340960245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29-41EC-9EB2-6BC5C80A38F2}"/>
                </c:ext>
              </c:extLst>
            </c:dLbl>
            <c:numFmt formatCode="#,##0.00" sourceLinked="0"/>
            <c:spPr>
              <a:noFill/>
              <a:ln w="25400">
                <a:noFill/>
              </a:ln>
            </c:spPr>
            <c:txPr>
              <a:bodyPr rot="0" vert="horz"/>
              <a:lstStyle/>
              <a:p>
                <a:pPr>
                  <a:defRPr b="1"/>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'D5'!$C$27:$H$28</c:f>
              <c:multiLvlStrCache>
                <c:ptCount val="6"/>
                <c:lvl>
                  <c:pt idx="0">
                    <c:v>I*</c:v>
                  </c:pt>
                  <c:pt idx="1">
                    <c:v>II*</c:v>
                  </c:pt>
                  <c:pt idx="2">
                    <c:v>III*</c:v>
                  </c:pt>
                  <c:pt idx="3">
                    <c:v>IV*</c:v>
                  </c:pt>
                  <c:pt idx="4">
                    <c:v>I*</c:v>
                  </c:pt>
                  <c:pt idx="5">
                    <c:v>II</c:v>
                  </c:pt>
                </c:lvl>
                <c:lvl>
                  <c:pt idx="0">
                    <c:v>2024</c:v>
                  </c:pt>
                  <c:pt idx="4">
                    <c:v>2025</c:v>
                  </c:pt>
                </c:lvl>
              </c:multiLvlStrCache>
            </c:multiLvlStrRef>
          </c:cat>
          <c:val>
            <c:numRef>
              <c:f>'D5'!$C$29:$H$29</c:f>
              <c:numCache>
                <c:formatCode>#,##0.00</c:formatCode>
                <c:ptCount val="6"/>
                <c:pt idx="0">
                  <c:v>-1085.0300000000002</c:v>
                </c:pt>
                <c:pt idx="1">
                  <c:v>-1373.8100000000006</c:v>
                </c:pt>
                <c:pt idx="2">
                  <c:v>-1594.6700000000005</c:v>
                </c:pt>
                <c:pt idx="3">
                  <c:v>-1565.4599999999996</c:v>
                </c:pt>
                <c:pt idx="4">
                  <c:v>-1625.7311515199997</c:v>
                </c:pt>
                <c:pt idx="5">
                  <c:v>-1730.9284177699997</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RO"/>
          </a:p>
        </c:txPr>
        <c:crossAx val="1"/>
        <c:crosses val="autoZero"/>
        <c:auto val="1"/>
        <c:lblAlgn val="ctr"/>
        <c:lblOffset val="0"/>
        <c:noMultiLvlLbl val="0"/>
      </c:catAx>
      <c:valAx>
        <c:axId val="1"/>
        <c:scaling>
          <c:orientation val="minMax"/>
          <c:max val="100"/>
          <c:min val="-1800"/>
        </c:scaling>
        <c:delete val="0"/>
        <c:axPos val="l"/>
        <c:numFmt formatCode="#,##0" sourceLinked="0"/>
        <c:majorTickMark val="none"/>
        <c:minorTickMark val="none"/>
        <c:tickLblPos val="nextTo"/>
        <c:spPr>
          <a:ln w="6350">
            <a:noFill/>
          </a:ln>
        </c:spPr>
        <c:txPr>
          <a:bodyPr rot="-60000000" vert="horz"/>
          <a:lstStyle/>
          <a:p>
            <a:pPr>
              <a:defRPr/>
            </a:pPr>
            <a:endParaRPr lang="ro-RO"/>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RO"/>
          </a:p>
        </c:txPr>
      </c:legendEntry>
      <c:layout>
        <c:manualLayout>
          <c:xMode val="edge"/>
          <c:yMode val="edge"/>
          <c:x val="0.33235576506403658"/>
          <c:y val="0.88842636465350289"/>
          <c:w val="0.4657127845825102"/>
          <c:h val="0.10821279561240346"/>
        </c:manualLayout>
      </c:layout>
      <c:overlay val="0"/>
      <c:spPr>
        <a:solidFill>
          <a:sysClr val="window" lastClr="FFFFFF">
            <a:lumMod val="95000"/>
          </a:sysClr>
        </a:solidFill>
        <a:ln>
          <a:noFill/>
        </a:ln>
        <a:effectLst/>
      </c:spPr>
      <c:txPr>
        <a:bodyPr rot="0" vert="horz"/>
        <a:lstStyle/>
        <a:p>
          <a:pPr>
            <a:defRPr/>
          </a:pPr>
          <a:endParaRPr lang="ro-RO"/>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291644399603291"/>
          <c:y val="0.13184373631666144"/>
          <c:w val="0.42880307325266098"/>
          <c:h val="0.51438893951480891"/>
        </c:manualLayout>
      </c:layout>
      <c:lineChart>
        <c:grouping val="standard"/>
        <c:varyColors val="0"/>
        <c:ser>
          <c:idx val="0"/>
          <c:order val="0"/>
          <c:tx>
            <c:strRef>
              <c:f>'D7'!$B$80</c:f>
              <c:strCache>
                <c:ptCount val="1"/>
                <c:pt idx="0">
                  <c:v>UE </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C42A-471C-819D-68BB06CF367A}"/>
                </c:ext>
              </c:extLst>
            </c:dLbl>
            <c:dLbl>
              <c:idx val="2"/>
              <c:delete val="1"/>
              <c:extLst>
                <c:ext xmlns:c15="http://schemas.microsoft.com/office/drawing/2012/chart" uri="{CE6537A1-D6FC-4f65-9D91-7224C49458BB}"/>
                <c:ext xmlns:c16="http://schemas.microsoft.com/office/drawing/2014/chart" uri="{C3380CC4-5D6E-409C-BE32-E72D297353CC}">
                  <c16:uniqueId val="{00000001-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2-3049-4DF3-918B-25D54B1E2553}"/>
                </c:ext>
              </c:extLst>
            </c:dLbl>
            <c:dLbl>
              <c:idx val="4"/>
              <c:delete val="1"/>
              <c:extLst>
                <c:ext xmlns:c15="http://schemas.microsoft.com/office/drawing/2012/chart" uri="{CE6537A1-D6FC-4f65-9D91-7224C49458BB}"/>
                <c:ext xmlns:c16="http://schemas.microsoft.com/office/drawing/2014/chart" uri="{C3380CC4-5D6E-409C-BE32-E72D297353CC}">
                  <c16:uniqueId val="{00000000-C42A-471C-819D-68BB06CF367A}"/>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'D7'!$C$78:$H$79</c:f>
              <c:multiLvlStrCache>
                <c:ptCount val="6"/>
                <c:lvl>
                  <c:pt idx="0">
                    <c:v>I*</c:v>
                  </c:pt>
                  <c:pt idx="1">
                    <c:v>II*</c:v>
                  </c:pt>
                  <c:pt idx="2">
                    <c:v>III*</c:v>
                  </c:pt>
                  <c:pt idx="3">
                    <c:v>IV*</c:v>
                  </c:pt>
                  <c:pt idx="4">
                    <c:v>I*</c:v>
                  </c:pt>
                  <c:pt idx="5">
                    <c:v>II</c:v>
                  </c:pt>
                </c:lvl>
                <c:lvl>
                  <c:pt idx="0">
                    <c:v>2024</c:v>
                  </c:pt>
                  <c:pt idx="4">
                    <c:v>2025</c:v>
                  </c:pt>
                </c:lvl>
              </c:multiLvlStrCache>
            </c:multiLvlStrRef>
          </c:cat>
          <c:val>
            <c:numRef>
              <c:f>'D7'!$C$80:$H$80</c:f>
              <c:numCache>
                <c:formatCode>0.00</c:formatCode>
                <c:ptCount val="6"/>
                <c:pt idx="0">
                  <c:v>1233.2847342043576</c:v>
                </c:pt>
                <c:pt idx="1">
                  <c:v>1310.2792965188557</c:v>
                </c:pt>
                <c:pt idx="2">
                  <c:v>1425.3630670594337</c:v>
                </c:pt>
                <c:pt idx="3">
                  <c:v>1514.0328309144136</c:v>
                </c:pt>
                <c:pt idx="4">
                  <c:v>1509.4253958059098</c:v>
                </c:pt>
                <c:pt idx="5">
                  <c:v>1477.9138790044774</c:v>
                </c:pt>
              </c:numCache>
            </c:numRef>
          </c:val>
          <c:smooth val="0"/>
          <c:extLst>
            <c:ext xmlns:c16="http://schemas.microsoft.com/office/drawing/2014/chart" uri="{C3380CC4-5D6E-409C-BE32-E72D297353CC}">
              <c16:uniqueId val="{00000004-3049-4DF3-918B-25D54B1E2553}"/>
            </c:ext>
          </c:extLst>
        </c:ser>
        <c:ser>
          <c:idx val="1"/>
          <c:order val="1"/>
          <c:tx>
            <c:strRef>
              <c:f>'D7'!$B$81</c:f>
              <c:strCache>
                <c:ptCount val="1"/>
                <c:pt idx="0">
                  <c:v>CSI</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C42A-471C-819D-68BB06CF367A}"/>
                </c:ext>
              </c:extLst>
            </c:dLbl>
            <c:dLbl>
              <c:idx val="2"/>
              <c:delete val="1"/>
              <c:extLst>
                <c:ext xmlns:c15="http://schemas.microsoft.com/office/drawing/2012/chart" uri="{CE6537A1-D6FC-4f65-9D91-7224C49458BB}"/>
                <c:ext xmlns:c16="http://schemas.microsoft.com/office/drawing/2014/chart" uri="{C3380CC4-5D6E-409C-BE32-E72D297353CC}">
                  <c16:uniqueId val="{00000007-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8-3049-4DF3-918B-25D54B1E2553}"/>
                </c:ext>
              </c:extLst>
            </c:dLbl>
            <c:dLbl>
              <c:idx val="4"/>
              <c:delete val="1"/>
              <c:extLst>
                <c:ext xmlns:c15="http://schemas.microsoft.com/office/drawing/2012/chart" uri="{CE6537A1-D6FC-4f65-9D91-7224C49458BB}"/>
                <c:ext xmlns:c16="http://schemas.microsoft.com/office/drawing/2014/chart" uri="{C3380CC4-5D6E-409C-BE32-E72D297353CC}">
                  <c16:uniqueId val="{00000002-C42A-471C-819D-68BB06CF367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'D7'!$C$78:$H$79</c:f>
              <c:multiLvlStrCache>
                <c:ptCount val="6"/>
                <c:lvl>
                  <c:pt idx="0">
                    <c:v>I*</c:v>
                  </c:pt>
                  <c:pt idx="1">
                    <c:v>II*</c:v>
                  </c:pt>
                  <c:pt idx="2">
                    <c:v>III*</c:v>
                  </c:pt>
                  <c:pt idx="3">
                    <c:v>IV*</c:v>
                  </c:pt>
                  <c:pt idx="4">
                    <c:v>I*</c:v>
                  </c:pt>
                  <c:pt idx="5">
                    <c:v>II</c:v>
                  </c:pt>
                </c:lvl>
                <c:lvl>
                  <c:pt idx="0">
                    <c:v>2024</c:v>
                  </c:pt>
                  <c:pt idx="4">
                    <c:v>2025</c:v>
                  </c:pt>
                </c:lvl>
              </c:multiLvlStrCache>
            </c:multiLvlStrRef>
          </c:cat>
          <c:val>
            <c:numRef>
              <c:f>'D7'!$C$81:$H$81</c:f>
              <c:numCache>
                <c:formatCode>0.00</c:formatCode>
                <c:ptCount val="6"/>
                <c:pt idx="0">
                  <c:v>75.397716123829667</c:v>
                </c:pt>
                <c:pt idx="1">
                  <c:v>72.656262604849843</c:v>
                </c:pt>
                <c:pt idx="2">
                  <c:v>87.346694767662257</c:v>
                </c:pt>
                <c:pt idx="3">
                  <c:v>83.709357238763857</c:v>
                </c:pt>
                <c:pt idx="4">
                  <c:v>68.440901304045525</c:v>
                </c:pt>
                <c:pt idx="5">
                  <c:v>58.448914219082155</c:v>
                </c:pt>
              </c:numCache>
            </c:numRef>
          </c:val>
          <c:smooth val="0"/>
          <c:extLst>
            <c:ext xmlns:c16="http://schemas.microsoft.com/office/drawing/2014/chart" uri="{C3380CC4-5D6E-409C-BE32-E72D297353CC}">
              <c16:uniqueId val="{00000009-3049-4DF3-918B-25D54B1E2553}"/>
            </c:ext>
          </c:extLst>
        </c:ser>
        <c:ser>
          <c:idx val="2"/>
          <c:order val="2"/>
          <c:tx>
            <c:strRef>
              <c:f>'D7'!$B$82</c:f>
              <c:strCache>
                <c:ptCount val="1"/>
                <c:pt idx="0">
                  <c:v>Alte țări</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C42A-471C-819D-68BB06CF367A}"/>
                </c:ext>
              </c:extLst>
            </c:dLbl>
            <c:dLbl>
              <c:idx val="2"/>
              <c:delete val="1"/>
              <c:extLst>
                <c:ext xmlns:c15="http://schemas.microsoft.com/office/drawing/2012/chart" uri="{CE6537A1-D6FC-4f65-9D91-7224C49458BB}"/>
                <c:ext xmlns:c16="http://schemas.microsoft.com/office/drawing/2014/chart" uri="{C3380CC4-5D6E-409C-BE32-E72D297353CC}">
                  <c16:uniqueId val="{0000000A-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B-3049-4DF3-918B-25D54B1E2553}"/>
                </c:ext>
              </c:extLst>
            </c:dLbl>
            <c:dLbl>
              <c:idx val="4"/>
              <c:delete val="1"/>
              <c:extLst>
                <c:ext xmlns:c15="http://schemas.microsoft.com/office/drawing/2012/chart" uri="{CE6537A1-D6FC-4f65-9D91-7224C49458BB}"/>
                <c:ext xmlns:c16="http://schemas.microsoft.com/office/drawing/2014/chart" uri="{C3380CC4-5D6E-409C-BE32-E72D297353CC}">
                  <c16:uniqueId val="{00000001-C42A-471C-819D-68BB06CF367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'D7'!$C$78:$H$79</c:f>
              <c:multiLvlStrCache>
                <c:ptCount val="6"/>
                <c:lvl>
                  <c:pt idx="0">
                    <c:v>I*</c:v>
                  </c:pt>
                  <c:pt idx="1">
                    <c:v>II*</c:v>
                  </c:pt>
                  <c:pt idx="2">
                    <c:v>III*</c:v>
                  </c:pt>
                  <c:pt idx="3">
                    <c:v>IV*</c:v>
                  </c:pt>
                  <c:pt idx="4">
                    <c:v>I*</c:v>
                  </c:pt>
                  <c:pt idx="5">
                    <c:v>II</c:v>
                  </c:pt>
                </c:lvl>
                <c:lvl>
                  <c:pt idx="0">
                    <c:v>2024</c:v>
                  </c:pt>
                  <c:pt idx="4">
                    <c:v>2025</c:v>
                  </c:pt>
                </c:lvl>
              </c:multiLvlStrCache>
            </c:multiLvlStrRef>
          </c:cat>
          <c:val>
            <c:numRef>
              <c:f>'D7'!$C$82:$H$82</c:f>
              <c:numCache>
                <c:formatCode>0.00</c:formatCode>
                <c:ptCount val="6"/>
                <c:pt idx="0">
                  <c:v>573.22754967181277</c:v>
                </c:pt>
                <c:pt idx="1">
                  <c:v>698.50444087629512</c:v>
                </c:pt>
                <c:pt idx="2">
                  <c:v>783.55023817290464</c:v>
                </c:pt>
                <c:pt idx="3">
                  <c:v>776.08781184682221</c:v>
                </c:pt>
                <c:pt idx="4">
                  <c:v>738.88509566004439</c:v>
                </c:pt>
                <c:pt idx="5">
                  <c:v>830.39881795644021</c:v>
                </c:pt>
              </c:numCache>
            </c:numRef>
          </c:val>
          <c:smooth val="0"/>
          <c:extLst>
            <c:ext xmlns:c16="http://schemas.microsoft.com/office/drawing/2014/chart" uri="{C3380CC4-5D6E-409C-BE32-E72D297353CC}">
              <c16:uniqueId val="{0000000D-3049-4DF3-918B-25D54B1E2553}"/>
            </c:ext>
          </c:extLst>
        </c:ser>
        <c:ser>
          <c:idx val="3"/>
          <c:order val="3"/>
          <c:tx>
            <c:strRef>
              <c:f>'D7'!$B$83</c:f>
              <c:strCache>
                <c:ptCount val="1"/>
                <c:pt idx="0">
                  <c:v>TOTAL</c:v>
                </c:pt>
              </c:strCache>
            </c:strRef>
          </c:tx>
          <c:spPr>
            <a:ln w="28575" cap="rnd">
              <a:solidFill>
                <a:schemeClr val="accent4"/>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'D7'!$C$78:$H$79</c:f>
              <c:multiLvlStrCache>
                <c:ptCount val="6"/>
                <c:lvl>
                  <c:pt idx="0">
                    <c:v>I*</c:v>
                  </c:pt>
                  <c:pt idx="1">
                    <c:v>II*</c:v>
                  </c:pt>
                  <c:pt idx="2">
                    <c:v>III*</c:v>
                  </c:pt>
                  <c:pt idx="3">
                    <c:v>IV*</c:v>
                  </c:pt>
                  <c:pt idx="4">
                    <c:v>I*</c:v>
                  </c:pt>
                  <c:pt idx="5">
                    <c:v>II</c:v>
                  </c:pt>
                </c:lvl>
                <c:lvl>
                  <c:pt idx="0">
                    <c:v>2024</c:v>
                  </c:pt>
                  <c:pt idx="4">
                    <c:v>2025</c:v>
                  </c:pt>
                </c:lvl>
              </c:multiLvlStrCache>
            </c:multiLvlStrRef>
          </c:cat>
          <c:val>
            <c:numRef>
              <c:f>'D7'!$C$83:$H$83</c:f>
              <c:numCache>
                <c:formatCode>0.00</c:formatCode>
                <c:ptCount val="6"/>
                <c:pt idx="0">
                  <c:v>1881.91</c:v>
                </c:pt>
                <c:pt idx="1">
                  <c:v>2081.4400000000005</c:v>
                </c:pt>
                <c:pt idx="2">
                  <c:v>2296.2600000000007</c:v>
                </c:pt>
                <c:pt idx="3">
                  <c:v>2373.8299999999995</c:v>
                </c:pt>
                <c:pt idx="4">
                  <c:v>2316.7513927699997</c:v>
                </c:pt>
                <c:pt idx="5">
                  <c:v>2366.7616111799998</c:v>
                </c:pt>
              </c:numCache>
            </c:numRef>
          </c:val>
          <c:smooth val="0"/>
          <c:extLst>
            <c:ext xmlns:c16="http://schemas.microsoft.com/office/drawing/2014/chart" uri="{C3380CC4-5D6E-409C-BE32-E72D297353CC}">
              <c16:uniqueId val="{0000000E-3049-4DF3-918B-25D54B1E2553}"/>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623873200"/>
        <c:crosses val="autoZero"/>
        <c:crossBetween val="between"/>
      </c:valAx>
      <c:spPr>
        <a:noFill/>
        <a:ln>
          <a:noFill/>
        </a:ln>
        <a:effectLst/>
      </c:spPr>
    </c:plotArea>
    <c:legend>
      <c:legendPos val="b"/>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bg1">
          <a:lumMod val="85000"/>
        </a:schemeClr>
      </a:solid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RO" sz="800">
                <a:solidFill>
                  <a:sysClr val="windowText" lastClr="000000"/>
                </a:solidFill>
              </a:rPr>
              <a:t>(mil. USD)</a:t>
            </a: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RO"/>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'D7'!$B$72</c:f>
              <c:strCache>
                <c:ptCount val="1"/>
                <c:pt idx="0">
                  <c:v>UE </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AD0B-4799-91AA-FCF4BB3426BC}"/>
                </c:ext>
              </c:extLst>
            </c:dLbl>
            <c:dLbl>
              <c:idx val="2"/>
              <c:delete val="1"/>
              <c:extLst>
                <c:ext xmlns:c15="http://schemas.microsoft.com/office/drawing/2012/chart" uri="{CE6537A1-D6FC-4f65-9D91-7224C49458BB}"/>
                <c:ext xmlns:c16="http://schemas.microsoft.com/office/drawing/2014/chart" uri="{C3380CC4-5D6E-409C-BE32-E72D297353CC}">
                  <c16:uniqueId val="{00000002-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3-9DB3-46C0-8177-C28CFDBBE7B5}"/>
                </c:ext>
              </c:extLst>
            </c:dLbl>
            <c:dLbl>
              <c:idx val="4"/>
              <c:delete val="1"/>
              <c:extLst>
                <c:ext xmlns:c15="http://schemas.microsoft.com/office/drawing/2012/chart" uri="{CE6537A1-D6FC-4f65-9D91-7224C49458BB}"/>
                <c:ext xmlns:c16="http://schemas.microsoft.com/office/drawing/2014/chart" uri="{C3380CC4-5D6E-409C-BE32-E72D297353CC}">
                  <c16:uniqueId val="{00000000-AD0B-4799-91AA-FCF4BB3426B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'D7'!$C$70:$H$71</c:f>
              <c:multiLvlStrCache>
                <c:ptCount val="6"/>
                <c:lvl>
                  <c:pt idx="0">
                    <c:v>I*</c:v>
                  </c:pt>
                  <c:pt idx="1">
                    <c:v>II*</c:v>
                  </c:pt>
                  <c:pt idx="2">
                    <c:v>III*</c:v>
                  </c:pt>
                  <c:pt idx="3">
                    <c:v>IV*</c:v>
                  </c:pt>
                  <c:pt idx="4">
                    <c:v>I*</c:v>
                  </c:pt>
                  <c:pt idx="5">
                    <c:v>II</c:v>
                  </c:pt>
                </c:lvl>
                <c:lvl>
                  <c:pt idx="0">
                    <c:v>2024</c:v>
                  </c:pt>
                  <c:pt idx="4">
                    <c:v>2025</c:v>
                  </c:pt>
                </c:lvl>
              </c:multiLvlStrCache>
            </c:multiLvlStrRef>
          </c:cat>
          <c:val>
            <c:numRef>
              <c:f>'D7'!$C$72:$H$72</c:f>
              <c:numCache>
                <c:formatCode>#,##0.00</c:formatCode>
                <c:ptCount val="6"/>
                <c:pt idx="0">
                  <c:v>488.01428182609806</c:v>
                </c:pt>
                <c:pt idx="1">
                  <c:v>405.10189318170922</c:v>
                </c:pt>
                <c:pt idx="2">
                  <c:v>454.6919884219385</c:v>
                </c:pt>
                <c:pt idx="3">
                  <c:v>527.49266386969066</c:v>
                </c:pt>
                <c:pt idx="4">
                  <c:v>390.9470946080462</c:v>
                </c:pt>
                <c:pt idx="5">
                  <c:v>375.99550024090416</c:v>
                </c:pt>
              </c:numCache>
            </c:numRef>
          </c:val>
          <c:smooth val="0"/>
          <c:extLst>
            <c:ext xmlns:c16="http://schemas.microsoft.com/office/drawing/2014/chart" uri="{C3380CC4-5D6E-409C-BE32-E72D297353CC}">
              <c16:uniqueId val="{00000004-9DB3-46C0-8177-C28CFDBBE7B5}"/>
            </c:ext>
          </c:extLst>
        </c:ser>
        <c:ser>
          <c:idx val="1"/>
          <c:order val="1"/>
          <c:tx>
            <c:strRef>
              <c:f>'D7'!$B$73</c:f>
              <c:strCache>
                <c:ptCount val="1"/>
                <c:pt idx="0">
                  <c:v>CSI</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AD0B-4799-91AA-FCF4BB3426BC}"/>
                </c:ext>
              </c:extLst>
            </c:dLbl>
            <c:dLbl>
              <c:idx val="2"/>
              <c:delete val="1"/>
              <c:extLst>
                <c:ext xmlns:c15="http://schemas.microsoft.com/office/drawing/2012/chart" uri="{CE6537A1-D6FC-4f65-9D91-7224C49458BB}"/>
                <c:ext xmlns:c16="http://schemas.microsoft.com/office/drawing/2014/chart" uri="{C3380CC4-5D6E-409C-BE32-E72D297353CC}">
                  <c16:uniqueId val="{00000007-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5-9DB3-46C0-8177-C28CFDBBE7B5}"/>
                </c:ext>
              </c:extLst>
            </c:dLbl>
            <c:dLbl>
              <c:idx val="4"/>
              <c:delete val="1"/>
              <c:extLst>
                <c:ext xmlns:c15="http://schemas.microsoft.com/office/drawing/2012/chart" uri="{CE6537A1-D6FC-4f65-9D91-7224C49458BB}"/>
                <c:ext xmlns:c16="http://schemas.microsoft.com/office/drawing/2014/chart" uri="{C3380CC4-5D6E-409C-BE32-E72D297353CC}">
                  <c16:uniqueId val="{00000002-AD0B-4799-91AA-FCF4BB3426B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'D7'!$C$70:$H$71</c:f>
              <c:multiLvlStrCache>
                <c:ptCount val="6"/>
                <c:lvl>
                  <c:pt idx="0">
                    <c:v>I*</c:v>
                  </c:pt>
                  <c:pt idx="1">
                    <c:v>II*</c:v>
                  </c:pt>
                  <c:pt idx="2">
                    <c:v>III*</c:v>
                  </c:pt>
                  <c:pt idx="3">
                    <c:v>IV*</c:v>
                  </c:pt>
                  <c:pt idx="4">
                    <c:v>I*</c:v>
                  </c:pt>
                  <c:pt idx="5">
                    <c:v>II</c:v>
                  </c:pt>
                </c:lvl>
                <c:lvl>
                  <c:pt idx="0">
                    <c:v>2024</c:v>
                  </c:pt>
                  <c:pt idx="4">
                    <c:v>2025</c:v>
                  </c:pt>
                </c:lvl>
              </c:multiLvlStrCache>
            </c:multiLvlStrRef>
          </c:cat>
          <c:val>
            <c:numRef>
              <c:f>'D7'!$C$73:$H$73</c:f>
              <c:numCache>
                <c:formatCode>#,##0.00</c:formatCode>
                <c:ptCount val="6"/>
                <c:pt idx="0">
                  <c:v>66.628533600184767</c:v>
                </c:pt>
                <c:pt idx="1">
                  <c:v>74.884843951958402</c:v>
                </c:pt>
                <c:pt idx="2">
                  <c:v>52.931565651391196</c:v>
                </c:pt>
                <c:pt idx="3">
                  <c:v>48.523445583087948</c:v>
                </c:pt>
                <c:pt idx="4">
                  <c:v>51.299858824031631</c:v>
                </c:pt>
                <c:pt idx="5">
                  <c:v>56.41121430950389</c:v>
                </c:pt>
              </c:numCache>
            </c:numRef>
          </c:val>
          <c:smooth val="0"/>
          <c:extLst>
            <c:ext xmlns:c16="http://schemas.microsoft.com/office/drawing/2014/chart" uri="{C3380CC4-5D6E-409C-BE32-E72D297353CC}">
              <c16:uniqueId val="{00000008-9DB3-46C0-8177-C28CFDBBE7B5}"/>
            </c:ext>
          </c:extLst>
        </c:ser>
        <c:ser>
          <c:idx val="2"/>
          <c:order val="2"/>
          <c:tx>
            <c:strRef>
              <c:f>'D7'!$B$74</c:f>
              <c:strCache>
                <c:ptCount val="1"/>
                <c:pt idx="0">
                  <c:v>Alte țări</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AD0B-4799-91AA-FCF4BB3426BC}"/>
                </c:ext>
              </c:extLst>
            </c:dLbl>
            <c:dLbl>
              <c:idx val="2"/>
              <c:delete val="1"/>
              <c:extLst>
                <c:ext xmlns:c15="http://schemas.microsoft.com/office/drawing/2012/chart" uri="{CE6537A1-D6FC-4f65-9D91-7224C49458BB}"/>
                <c:ext xmlns:c16="http://schemas.microsoft.com/office/drawing/2014/chart" uri="{C3380CC4-5D6E-409C-BE32-E72D297353CC}">
                  <c16:uniqueId val="{0000000A-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B-9DB3-46C0-8177-C28CFDBBE7B5}"/>
                </c:ext>
              </c:extLst>
            </c:dLbl>
            <c:dLbl>
              <c:idx val="4"/>
              <c:delete val="1"/>
              <c:extLst>
                <c:ext xmlns:c15="http://schemas.microsoft.com/office/drawing/2012/chart" uri="{CE6537A1-D6FC-4f65-9D91-7224C49458BB}"/>
                <c:ext xmlns:c16="http://schemas.microsoft.com/office/drawing/2014/chart" uri="{C3380CC4-5D6E-409C-BE32-E72D297353CC}">
                  <c16:uniqueId val="{00000001-AD0B-4799-91AA-FCF4BB3426B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'D7'!$C$70:$H$71</c:f>
              <c:multiLvlStrCache>
                <c:ptCount val="6"/>
                <c:lvl>
                  <c:pt idx="0">
                    <c:v>I*</c:v>
                  </c:pt>
                  <c:pt idx="1">
                    <c:v>II*</c:v>
                  </c:pt>
                  <c:pt idx="2">
                    <c:v>III*</c:v>
                  </c:pt>
                  <c:pt idx="3">
                    <c:v>IV*</c:v>
                  </c:pt>
                  <c:pt idx="4">
                    <c:v>I*</c:v>
                  </c:pt>
                  <c:pt idx="5">
                    <c:v>II</c:v>
                  </c:pt>
                </c:lvl>
                <c:lvl>
                  <c:pt idx="0">
                    <c:v>2024</c:v>
                  </c:pt>
                  <c:pt idx="4">
                    <c:v>2025</c:v>
                  </c:pt>
                </c:lvl>
              </c:multiLvlStrCache>
            </c:multiLvlStrRef>
          </c:cat>
          <c:val>
            <c:numRef>
              <c:f>'D7'!$C$74:$H$74</c:f>
              <c:numCache>
                <c:formatCode>#,##0.00</c:formatCode>
                <c:ptCount val="6"/>
                <c:pt idx="0">
                  <c:v>242.23328215371717</c:v>
                </c:pt>
                <c:pt idx="1">
                  <c:v>227.63847221633239</c:v>
                </c:pt>
                <c:pt idx="2">
                  <c:v>193.96373194667035</c:v>
                </c:pt>
                <c:pt idx="3">
                  <c:v>232.35228569722148</c:v>
                </c:pt>
                <c:pt idx="4">
                  <c:v>248.77526871792199</c:v>
                </c:pt>
                <c:pt idx="5">
                  <c:v>203.427183479592</c:v>
                </c:pt>
              </c:numCache>
            </c:numRef>
          </c:val>
          <c:smooth val="0"/>
          <c:extLst>
            <c:ext xmlns:c16="http://schemas.microsoft.com/office/drawing/2014/chart" uri="{C3380CC4-5D6E-409C-BE32-E72D297353CC}">
              <c16:uniqueId val="{0000000C-9DB3-46C0-8177-C28CFDBBE7B5}"/>
            </c:ext>
          </c:extLst>
        </c:ser>
        <c:ser>
          <c:idx val="3"/>
          <c:order val="3"/>
          <c:tx>
            <c:strRef>
              <c:f>'D7'!$B$75</c:f>
              <c:strCache>
                <c:ptCount val="1"/>
                <c:pt idx="0">
                  <c:v>TOTAL</c:v>
                </c:pt>
              </c:strCache>
            </c:strRef>
          </c:tx>
          <c:spPr>
            <a:ln w="28575" cap="rnd">
              <a:solidFill>
                <a:schemeClr val="accent4"/>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Cambria" panose="02040503050406030204" pitchFamily="18" charset="0"/>
                    <a:ea typeface="Cambria" panose="02040503050406030204" pitchFamily="18" charset="0"/>
                    <a:cs typeface="+mn-cs"/>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'D7'!$C$70:$H$71</c:f>
              <c:multiLvlStrCache>
                <c:ptCount val="6"/>
                <c:lvl>
                  <c:pt idx="0">
                    <c:v>I*</c:v>
                  </c:pt>
                  <c:pt idx="1">
                    <c:v>II*</c:v>
                  </c:pt>
                  <c:pt idx="2">
                    <c:v>III*</c:v>
                  </c:pt>
                  <c:pt idx="3">
                    <c:v>IV*</c:v>
                  </c:pt>
                  <c:pt idx="4">
                    <c:v>I*</c:v>
                  </c:pt>
                  <c:pt idx="5">
                    <c:v>II</c:v>
                  </c:pt>
                </c:lvl>
                <c:lvl>
                  <c:pt idx="0">
                    <c:v>2024</c:v>
                  </c:pt>
                  <c:pt idx="4">
                    <c:v>2025</c:v>
                  </c:pt>
                </c:lvl>
              </c:multiLvlStrCache>
            </c:multiLvlStrRef>
          </c:cat>
          <c:val>
            <c:numRef>
              <c:f>'D7'!$C$75:$H$75</c:f>
              <c:numCache>
                <c:formatCode>#,##0.00</c:formatCode>
                <c:ptCount val="6"/>
                <c:pt idx="0">
                  <c:v>796.88</c:v>
                </c:pt>
                <c:pt idx="1">
                  <c:v>707.62999999999988</c:v>
                </c:pt>
                <c:pt idx="2">
                  <c:v>701.59</c:v>
                </c:pt>
                <c:pt idx="3">
                  <c:v>808.37</c:v>
                </c:pt>
                <c:pt idx="4">
                  <c:v>691.02024125000003</c:v>
                </c:pt>
                <c:pt idx="5">
                  <c:v>635.83319341000004</c:v>
                </c:pt>
              </c:numCache>
            </c:numRef>
          </c:val>
          <c:smooth val="0"/>
          <c:extLst>
            <c:ext xmlns:c16="http://schemas.microsoft.com/office/drawing/2014/chart" uri="{C3380CC4-5D6E-409C-BE32-E72D297353CC}">
              <c16:uniqueId val="{0000000D-9DB3-46C0-8177-C28CFDBBE7B5}"/>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RO"/>
          </a:p>
        </c:txPr>
        <c:crossAx val="1623873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R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31200357960018"/>
          <c:y val="0.11186800899789676"/>
          <c:w val="0.83311677438213605"/>
          <c:h val="0.44999032518106408"/>
        </c:manualLayout>
      </c:layout>
      <c:pieChart>
        <c:varyColors val="1"/>
        <c:ser>
          <c:idx val="0"/>
          <c:order val="0"/>
          <c:dPt>
            <c:idx val="0"/>
            <c:bubble3D val="0"/>
            <c:spPr>
              <a:solidFill>
                <a:srgbClr val="AC8160"/>
              </a:solidFill>
              <a:ln>
                <a:solidFill>
                  <a:schemeClr val="bg1"/>
                </a:solidFill>
              </a:ln>
              <a:effectLst/>
            </c:spPr>
            <c:extLst>
              <c:ext xmlns:c16="http://schemas.microsoft.com/office/drawing/2014/chart" uri="{C3380CC4-5D6E-409C-BE32-E72D297353CC}">
                <c16:uniqueId val="{00000001-F73E-447D-912C-CB4D72403A21}"/>
              </c:ext>
            </c:extLst>
          </c:dPt>
          <c:dPt>
            <c:idx val="1"/>
            <c:bubble3D val="0"/>
            <c:spPr>
              <a:solidFill>
                <a:schemeClr val="tx2">
                  <a:lumMod val="40000"/>
                  <a:lumOff val="60000"/>
                </a:schemeClr>
              </a:solidFill>
              <a:ln>
                <a:solidFill>
                  <a:schemeClr val="bg1"/>
                </a:solidFill>
              </a:ln>
              <a:effectLst/>
            </c:spPr>
            <c:extLst>
              <c:ext xmlns:c16="http://schemas.microsoft.com/office/drawing/2014/chart" uri="{C3380CC4-5D6E-409C-BE32-E72D297353CC}">
                <c16:uniqueId val="{00000003-F73E-447D-912C-CB4D72403A21}"/>
              </c:ext>
            </c:extLst>
          </c:dPt>
          <c:dPt>
            <c:idx val="2"/>
            <c:bubble3D val="0"/>
            <c:spPr>
              <a:solidFill>
                <a:schemeClr val="bg1">
                  <a:lumMod val="50000"/>
                </a:schemeClr>
              </a:solidFill>
              <a:ln>
                <a:solidFill>
                  <a:schemeClr val="bg1"/>
                </a:solidFill>
              </a:ln>
              <a:effectLst/>
            </c:spPr>
            <c:extLst>
              <c:ext xmlns:c16="http://schemas.microsoft.com/office/drawing/2014/chart" uri="{C3380CC4-5D6E-409C-BE32-E72D297353CC}">
                <c16:uniqueId val="{00000005-F73E-447D-912C-CB4D72403A21}"/>
              </c:ext>
            </c:extLst>
          </c:dPt>
          <c:dPt>
            <c:idx val="3"/>
            <c:bubble3D val="0"/>
            <c:spPr>
              <a:solidFill>
                <a:schemeClr val="bg1">
                  <a:lumMod val="75000"/>
                </a:schemeClr>
              </a:solidFill>
              <a:ln>
                <a:solidFill>
                  <a:schemeClr val="bg1"/>
                </a:solidFill>
              </a:ln>
              <a:effectLst/>
            </c:spPr>
            <c:extLst>
              <c:ext xmlns:c16="http://schemas.microsoft.com/office/drawing/2014/chart" uri="{C3380CC4-5D6E-409C-BE32-E72D297353CC}">
                <c16:uniqueId val="{00000007-F73E-447D-912C-CB4D72403A21}"/>
              </c:ext>
            </c:extLst>
          </c:dPt>
          <c:dLbls>
            <c:dLbl>
              <c:idx val="0"/>
              <c:layout>
                <c:manualLayout>
                  <c:x val="0.12411999867132745"/>
                  <c:y val="1.000571665197060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73E-447D-912C-CB4D72403A21}"/>
                </c:ext>
              </c:extLst>
            </c:dLbl>
            <c:dLbl>
              <c:idx val="3"/>
              <c:layout>
                <c:manualLayout>
                  <c:x val="0.20267922913544448"/>
                  <c:y val="5.462270412134680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F73E-447D-912C-CB4D72403A2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'D7'!$I$57:$I$60</c:f>
              <c:strCache>
                <c:ptCount val="4"/>
                <c:pt idx="0">
                  <c:v>Animale vii</c:v>
                </c:pt>
                <c:pt idx="1">
                  <c:v>Produse vegetale</c:v>
                </c:pt>
                <c:pt idx="2">
                  <c:v>Grăsimi și uleiuri </c:v>
                </c:pt>
                <c:pt idx="3">
                  <c:v>Produse alimentare</c:v>
                </c:pt>
              </c:strCache>
            </c:strRef>
          </c:cat>
          <c:val>
            <c:numRef>
              <c:f>'D7'!$K$57:$K$60</c:f>
              <c:numCache>
                <c:formatCode>0.0%</c:formatCode>
                <c:ptCount val="4"/>
                <c:pt idx="0">
                  <c:v>3.2857775205148293E-2</c:v>
                </c:pt>
                <c:pt idx="1">
                  <c:v>0.57962477442200955</c:v>
                </c:pt>
                <c:pt idx="2">
                  <c:v>3.2413296332867998E-2</c:v>
                </c:pt>
                <c:pt idx="3">
                  <c:v>0.35496612073955536</c:v>
                </c:pt>
              </c:numCache>
            </c:numRef>
          </c:val>
          <c:extLst>
            <c:ext xmlns:c16="http://schemas.microsoft.com/office/drawing/2014/chart" uri="{C3380CC4-5D6E-409C-BE32-E72D297353CC}">
              <c16:uniqueId val="{00000008-F73E-447D-912C-CB4D72403A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4930713633938986"/>
          <c:y val="0.61017003100354039"/>
          <c:w val="0.75517188868383711"/>
          <c:h val="0.255320992844415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legend>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R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269A4240-1E15-4BA8-9A28-DBF98F2F7306}">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agroalimentare 46.5%</a:t>
                  </a:r>
                </a:p>
              </cx:txPr>
              <cx:visibility seriesName="0" categoryName="1" value="1"/>
              <cx:separator> </cx:separator>
            </cx:dataLabel>
            <cx:dataLabel idx="1">
              <cx:visibility seriesName="0" categoryName="1" value="1"/>
              <cx:separator>
</cx:separator>
            </cx:dataLabel>
            <cx:dataLabel idx="2">
              <cx:visibility seriesName="0" categoryName="0" value="1"/>
              <cx:separator>
</cx:separator>
            </cx:dataLabel>
            <cx:dataLabel idx="3">
              <cx:visibility seriesName="0" categoryName="0" value="1"/>
              <cx:separator>
</cx:separator>
            </cx:dataLabel>
            <cx:dataLabel idx="4">
              <cx:visibility seriesName="0" categoryName="0" value="1"/>
              <cx:separator>
</cx:separator>
            </cx:dataLabel>
            <cx:dataLabel idx="5">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Maşini şi aparate, echipamente  18.5%</a:t>
                  </a:r>
                </a:p>
              </cx:txPr>
              <cx:visibility seriesName="0" categoryName="1" value="1"/>
              <cx:separator> </cx:separator>
            </cx:dataLabel>
            <cx:dataLabel idx="8">
              <cx:visibility seriesName="0" categoryName="1" value="1"/>
              <cx:separator>
</cx:separator>
            </cx:dataLabel>
            <cx:dataLabelHidden idx="7"/>
          </cx:dataLabels>
          <cx:dataId val="0"/>
          <cx:layoutPr>
            <cx:parentLabelLayout val="overlapping"/>
          </cx:layoutPr>
        </cx:series>
      </cx:plotAreaRegion>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_xlchart.v1.19</cx:f>
      </cx:strDim>
      <cx:numDim type="size">
        <cx:f>_xlchart.v1.20</cx:f>
      </cx:numDim>
    </cx:data>
  </cx:chartData>
  <cx:chart>
    <cx:plotArea>
      <cx:plotAreaRegion>
        <cx:series layoutId="treemap" uniqueId="{BD3EBB9C-E8A2-4E0F-81A8-43CEE23F9988}">
          <cx:tx>
            <cx:txData>
              <cx:f>_xlchart.v1.19</cx:f>
              <cx:v>Impozite curente pe venit, patrimoniu, etc. Contribuţii sociale Cooperarea internaţională curentă Transferuri diverse ale administrației publice Transferuri personale Alte transferuri curente**</cx:v>
            </cx:txData>
          </cx:tx>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_xlchart.v1.21</cx:f>
      </cx:strDim>
      <cx:numDim type="size">
        <cx:f>_xlchart.v1.22</cx:f>
      </cx:numDim>
    </cx:data>
  </cx:chartData>
  <cx:chart>
    <cx:plotArea>
      <cx:plotAreaRegion>
        <cx:series layoutId="treemap" uniqueId="{BC727A1A-9E2A-4BD8-8BB1-F380C665ACB2}">
          <cx:tx>
            <cx:txData>
              <cx:f>_xlchart.v1.21</cx:f>
              <cx:v>Impozite curente pe venit, patrimoniu, etc. Contribuţii sociale Cooperarea internaţională curentă Transferuri diverse ale administrației publice Transferuri personale Alte transferuri curente**</cx:v>
            </cx:txData>
          </cx:tx>
          <cx:dataPt idx="0">
            <cx:spPr>
              <a:solidFill>
                <a:srgbClr val="976E4F"/>
              </a:solidFill>
            </cx:spPr>
          </cx:dataPt>
          <cx:dataPt idx="1">
            <cx:spPr>
              <a:solidFill>
                <a:srgbClr val="AC8160"/>
              </a:solidFill>
            </cx:spPr>
          </cx:dataPt>
          <cx:dataPt idx="2">
            <cx:spPr>
              <a:solidFill>
                <a:srgbClr val="AC8160"/>
              </a:solidFill>
            </cx:spPr>
          </cx:dataPt>
          <cx:dataPt idx="3">
            <cx:spPr>
              <a:solidFill>
                <a:srgbClr val="A6A6A6"/>
              </a:solidFill>
            </cx:spPr>
          </cx:dataPt>
          <cx:dataPt idx="4">
            <cx:spPr>
              <a:solidFill>
                <a:sysClr val="window" lastClr="FFFFFF">
                  <a:lumMod val="65000"/>
                </a:sysClr>
              </a:solidFill>
            </cx:spPr>
          </cx:dataPt>
          <cx:dataPt idx="5">
            <cx:spPr>
              <a:solidFill>
                <a:sysClr val="window" lastClr="FFFFFF">
                  <a:lumMod val="50000"/>
                </a:sysClr>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3.2%</a:t>
                  </a:r>
                </a:p>
              </cx:txPr>
              <cx:visibility seriesName="0" categoryName="0" value="1"/>
              <cx:separator>
</cx:separator>
            </cx:dataLabel>
            <cx:dataLabelHidden idx="0"/>
            <cx:dataLabelHidden idx="1"/>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_xlchart.v1.23</cx:f>
      </cx:strDim>
      <cx:numDim type="size">
        <cx:f>_xlchart.v1.24</cx:f>
      </cx:numDim>
    </cx:data>
  </cx:chartData>
  <cx:chart>
    <cx:plotArea>
      <cx:plotAreaRegion>
        <cx:series layoutId="treemap" uniqueId="{0443827F-0053-4E45-B889-29683D281ED2}">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_xlchart.v1.25</cx:f>
      </cx:strDim>
      <cx:numDim type="size">
        <cx:f>_xlchart.v1.26</cx:f>
      </cx:numDim>
    </cx:data>
  </cx:chartData>
  <cx:chart>
    <cx:title pos="t" align="ctr" overlay="0">
      <cx:tx>
        <cx:rich>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chemeClr val="tx1"/>
                </a:solidFill>
                <a:latin typeface="Cambria" panose="02040503050406030204" pitchFamily="18" charset="0"/>
                <a:ea typeface="Cambria" panose="02040503050406030204" pitchFamily="18" charset="0"/>
              </a:rPr>
              <a:t>Intrări</a:t>
            </a:r>
            <a:endParaRPr lang="en-US" sz="900" b="1" i="0" u="none" strike="noStrike" baseline="0">
              <a:solidFill>
                <a:schemeClr val="tx1"/>
              </a:solidFill>
              <a:latin typeface="Cambria" panose="02040503050406030204" pitchFamily="18" charset="0"/>
              <a:ea typeface="Cambria" panose="02040503050406030204" pitchFamily="18" charset="0"/>
            </a:endParaRPr>
          </a:p>
        </cx:rich>
      </cx:tx>
    </cx:title>
    <cx:plotArea>
      <cx:plotAreaRegion>
        <cx:series layoutId="treemap" uniqueId="{816855B8-1D97-4639-A311-ABB964C2D6AB}">
          <cx:tx>
            <cx:txData>
              <cx:f>_xlchart.v1.25</cx:f>
              <cx:v>UE CSI Alte țări</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pos="inEnd">
            <cx:txPr>
              <a:bodyPr vertOverflow="overflow" horzOverflow="overflow" wrap="square" lIns="0" tIns="0" rIns="0" bIns="0"/>
              <a:lstStyle/>
              <a:p>
                <a:pPr algn="ctr" rtl="0">
                  <a:defRPr sz="900" b="0" i="0">
                    <a:solidFill>
                      <a:schemeClr val="tx1"/>
                    </a:solidFill>
                    <a:latin typeface="Cambria" panose="02040503050406030204" pitchFamily="18" charset="0"/>
                    <a:ea typeface="Cambria" panose="02040503050406030204" pitchFamily="18" charset="0"/>
                    <a:cs typeface="Cambria" panose="02040503050406030204" pitchFamily="18" charset="0"/>
                  </a:defRPr>
                </a:pPr>
                <a:endParaRPr lang="ro-RO">
                  <a:solidFill>
                    <a:schemeClr val="tx1"/>
                  </a:solidFill>
                  <a:latin typeface="Cambria" panose="02040503050406030204" pitchFamily="18" charset="0"/>
                  <a:ea typeface="Cambria" panose="02040503050406030204" pitchFamily="18"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UE
64.3%</a:t>
                  </a:r>
                </a:p>
              </cx:txPr>
              <cx:separator>
</cx:separator>
            </cx:dataLabel>
            <cx:dataLabel idx="1">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CSI, 2,7%</a:t>
                  </a:r>
                </a:p>
              </cx:txPr>
            </cx:dataLabel>
            <cx:dataLabel idx="2">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_xlchart.v1.27</cx:f>
      </cx:strDim>
      <cx:numDim type="size">
        <cx:f>_xlchart.v1.28</cx:f>
      </cx:numDim>
    </cx:data>
  </cx:chartData>
  <cx:chart>
    <cx:title pos="t" align="ctr" overlay="0">
      <cx:tx>
        <cx:rich>
          <a:bodyPr spcFirstLastPara="1" vertOverflow="ellipsis" horzOverflow="overflow" wrap="square" lIns="0" tIns="0" rIns="0" bIns="0" anchor="ctr" anchorCtr="1"/>
          <a:lstStyle/>
          <a:p>
            <a:pPr algn="ctr" rtl="0">
              <a:defRPr sz="900" b="1">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ysClr val="windowText" lastClr="000000"/>
                </a:solidFill>
                <a:latin typeface="Cambria" panose="02040503050406030204" pitchFamily="18" charset="0"/>
                <a:ea typeface="Cambria" panose="02040503050406030204" pitchFamily="18" charset="0"/>
              </a:rPr>
              <a:t>Ieșiri</a:t>
            </a:r>
            <a:endParaRPr lang="en-US" sz="900" b="1" i="0" u="none" strike="noStrike" baseline="0">
              <a:solidFill>
                <a:sysClr val="windowText" lastClr="000000"/>
              </a:solidFill>
              <a:latin typeface="Cambria" panose="02040503050406030204" pitchFamily="18" charset="0"/>
              <a:ea typeface="Cambria" panose="02040503050406030204" pitchFamily="18" charset="0"/>
            </a:endParaRPr>
          </a:p>
        </cx:rich>
      </cx:tx>
    </cx:title>
    <cx:plotArea>
      <cx:plotAreaRegion>
        <cx:series layoutId="treemap" uniqueId="{C0BF6FBB-4B47-43EE-9F11-98A4AD116244}">
          <cx:tx>
            <cx:txData>
              <cx:f>_xlchart.v1.27</cx:f>
              <cx:v>UE CSI Alte țări</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cx:txPr>
              <a:bodyPr spcFirstLastPara="1" vertOverflow="ellipsis" horzOverflow="overflow" wrap="square" lIns="0" tIns="0" rIns="0" bIns="0" anchor="ctr" anchorCtr="1"/>
              <a:lstStyle/>
              <a:p>
                <a:pPr algn="ctr" rtl="0">
                  <a:defRPr>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Text" lastClr="000000"/>
                  </a:solidFill>
                  <a:latin typeface="Cambria" panose="02040503050406030204" pitchFamily="18" charset="0"/>
                  <a:ea typeface="Cambria" panose="02040503050406030204" pitchFamily="18"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UE
68.7%</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CSI, 4.2%</a:t>
                  </a:r>
                </a:p>
              </cx:txPr>
              <cx:visibility seriesName="0" categoryName="1" value="1"/>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C3AD2A0B-A79B-4D47-9E87-6800E4D0B3CC}">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agroalimentare 16.7%</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minerale  16.4%</a:t>
                  </a:r>
                </a:p>
              </cx:txPr>
              <cx:visibility seriesName="0" categoryName="1" value="1"/>
              <cx:separator> </cx:separator>
            </cx:dataLabel>
            <cx:dataLabel idx="2">
              <cx:visibility seriesName="0" categoryName="1" value="1"/>
              <cx:separator>
</cx:separator>
            </cx:dataLabel>
            <cx:dataLabel idx="3">
              <cx:visibility seriesName="0" categoryName="1" value="1"/>
              <cx:separator>
</cx:separator>
            </cx:dataLabel>
            <cx:dataLabel idx="4">
              <cx:visibility seriesName="0" categoryName="1" value="1"/>
              <cx:separator>
</cx:separator>
            </cx:dataLabel>
            <cx:dataLabel idx="5">
              <cx:visibility seriesName="0" categoryName="1" value="1"/>
              <cx:separator>
</cx:separator>
            </cx:dataLabel>
            <cx:dataLabel idx="6">
              <cx:visibility seriesName="0" categoryName="1" value="1"/>
              <cx:separator> </cx:separator>
            </cx:dataLabel>
            <cx:dataLabel idx="7">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_xlchart.v1.5</cx:f>
      </cx:numDim>
    </cx:data>
  </cx:chartData>
  <cx:chart>
    <cx:plotArea>
      <cx:plotAreaRegion>
        <cx:series layoutId="treemap" uniqueId="{AF175C9B-F61B-451C-A2E3-96716FDD7325}">
          <cx:tx>
            <cx:txData>
              <cx:f>_xlchart.v1.4</cx:f>
              <cx:v>Produse agroalimentare Produse minerale  Produse ale industriei chimice Materiale plastice  Materiale textile  Metale comune  Maşini şi aparate, echipamente  Vehicule, aparate de zbor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 idx="0">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agroalimentare</a:t>
                  </a:r>
                </a:p>
              </cx:txPr>
              <cx:visibility seriesName="0" categoryName="1" value="0"/>
            </cx:dataLabel>
            <cx:dataLabel idx="1">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minerale </a:t>
                  </a:r>
                </a:p>
              </cx:txPr>
            </cx:dataLabel>
            <cx:dataLabel idx="2">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ale industriei chimice</a:t>
                  </a:r>
                </a:p>
              </cx:txPr>
              <cx:visibility seriesName="0" categoryName="1" value="0"/>
            </cx:dataLabel>
            <cx:dataLabel idx="3">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Materiale plastice </a:t>
                  </a:r>
                </a:p>
              </cx:txPr>
            </cx:dataLabel>
            <cx:dataLabel idx="4">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Materiale textile </a:t>
                  </a:r>
                </a:p>
              </cx:txPr>
            </cx:dataLabel>
            <cx:dataLabel idx="5">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Metale comune </a:t>
                  </a:r>
                </a:p>
              </cx:txPr>
            </cx:dataLabel>
            <cx:dataLabel idx="6">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Maşini şi aparate, echipamente </a:t>
                  </a:r>
                </a:p>
              </cx:txPr>
            </cx:dataLabel>
            <cx:dataLabel idx="8">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Altele</a:t>
                  </a:r>
                </a:p>
              </cx:txPr>
            </cx:dataLabel>
          </cx:dataLabels>
          <cx:dataId val="0"/>
          <cx:layoutPr>
            <cx:parentLabelLayout val="overlapping"/>
          </cx:layoutPr>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_xlchart.v1.7</cx:f>
      </cx:strDim>
      <cx:numDim type="size">
        <cx:f>_xlchart.v1.8</cx:f>
      </cx:numDim>
    </cx:data>
  </cx:chartData>
  <cx:chart>
    <cx:plotArea>
      <cx:plotAreaRegion>
        <cx:series layoutId="treemap" uniqueId="{942BD369-9000-4F3E-8058-1562FD9EEAD7}">
          <cx:tx>
            <cx:txData>
              <cx:f>_xlchart.v1.7</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b="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b="1"/>
                  </a:pPr>
                  <a:r>
                    <a:rPr lang="en-US" sz="800" b="1" i="0" u="none" strike="noStrike" baseline="0">
                      <a:solidFill>
                        <a:sysClr val="window" lastClr="FFFFFF"/>
                      </a:solidFill>
                      <a:latin typeface="Cambria" panose="02040503050406030204" pitchFamily="18" charset="0"/>
                      <a:ea typeface="Cambria" panose="02040503050406030204" pitchFamily="18" charset="0"/>
                    </a:rPr>
                    <a:t>Călătorii
255.56</a:t>
                  </a:r>
                </a:p>
              </cx:txPr>
              <cx:visibility seriesName="0" categoryName="1" value="1"/>
              <cx:separator>
</cx:separator>
            </cx:dataLabel>
            <cx:dataLabel idx="4">
              <cx:visibility seriesName="0" categoryName="1" value="1"/>
              <cx:separator>
</cx:separator>
            </cx:dataLabel>
            <cx:dataLabel idx="6">
              <cx:visibility seriesName="0" categoryName="1" value="1"/>
              <cx:separator>
</cx:separator>
            </cx:dataLabel>
            <cx:dataLabel idx="8">
              <cx:visibility seriesName="0" categoryName="1" value="1"/>
              <cx:separator>
</cx:separator>
            </cx:dataLabel>
            <cx:dataLabelHidden idx="3"/>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_xlchart.v1.9</cx:f>
      </cx:strDim>
      <cx:numDim type="size">
        <cx:f>_xlchart.v1.10</cx:f>
      </cx:numDim>
    </cx:data>
  </cx:chartData>
  <cx:chart>
    <cx:plotArea>
      <cx:plotAreaRegion>
        <cx:series layoutId="treemap" uniqueId="{20321F94-CCA0-47D9-A1B6-E6787BCE4569}">
          <cx:tx>
            <cx:txData>
              <cx:f>_xlchart.v1.9</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b="1">
                    <a:latin typeface="Cambria" panose="02040503050406030204" pitchFamily="18" charset="0"/>
                    <a:ea typeface="Cambria" panose="02040503050406030204" pitchFamily="18" charset="0"/>
                    <a:cs typeface="Cambria" panose="02040503050406030204" pitchFamily="18" charset="0"/>
                  </a:defRPr>
                </a:pPr>
                <a:endParaRPr lang="en-US" sz="800" b="1"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Servicii profesionale şi de consultanţă 
22.47</a:t>
                  </a:r>
                </a:p>
              </cx:txPr>
              <cx:visibility seriesName="0" categoryName="1" value="1"/>
              <cx:separator>
</cx:separator>
            </cx:dataLabel>
            <cx:dataLabel idx="7">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Servicii tehnice, comerciale şi alte servicii
27.84</a:t>
                  </a:r>
                </a:p>
              </cx:txPr>
              <cx:visibility seriesName="0" categoryName="1" value="1"/>
              <cx:separator>
</cx:separator>
            </cx:dataLabel>
            <cx:dataLabel idx="8">
              <cx:visibility seriesName="0" categoryName="1" value="1"/>
              <cx:separator>
</cx:separator>
            </cx:dataLabel>
            <cx:dataLabelHidden idx="0"/>
            <cx:dataLabelHidden idx="3"/>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_xlchart.v1.11</cx:f>
      </cx:strDim>
      <cx:numDim type="size">
        <cx:f>_xlchart.v1.12</cx:f>
      </cx:numDim>
    </cx:data>
  </cx:chartData>
  <cx:chart>
    <cx:plotArea>
      <cx:plotAreaRegion>
        <cx:series layoutId="treemap" uniqueId="{6085D00A-FF0A-434E-B2B1-4D35FF7732B0}">
          <cx:tx>
            <cx:txData>
              <cx:f>_xlchart.v1.11</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700">
                    <a:solidFill>
                      <a:schemeClr val="bg1"/>
                    </a:solidFill>
                    <a:latin typeface="Cambria" panose="02040503050406030204" pitchFamily="18" charset="0"/>
                    <a:ea typeface="Cambria" panose="02040503050406030204" pitchFamily="18" charset="0"/>
                    <a:cs typeface="Cambria" panose="02040503050406030204" pitchFamily="18" charset="0"/>
                  </a:defRPr>
                </a:pPr>
                <a:endParaRPr lang="en-US" sz="700" b="0" i="0" u="none" strike="noStrike" baseline="0">
                  <a:solidFill>
                    <a:schemeClr val="bg1"/>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_xlchart.v1.13</cx:f>
      </cx:strDim>
      <cx:numDim type="size">
        <cx:f>_xlchart.v1.14</cx:f>
      </cx:numDim>
    </cx:data>
  </cx:chartData>
  <cx:chart>
    <cx:plotArea>
      <cx:plotAreaRegion>
        <cx:series layoutId="treemap" uniqueId="{3D7EDA0C-8C5B-4EB0-91EC-27F733EE3215}">
          <cx:tx>
            <cx:txData>
              <cx:f>_xlchart.v1.13</cx:f>
              <cx:v>Remunerarea salariaților Venituri din investiții  Alte venituri primare</cx:v>
            </cx:txData>
          </cx:tx>
          <cx:dataPt idx="0">
            <cx:spPr>
              <a:solidFill>
                <a:srgbClr val="7F7F7F"/>
              </a:solidFill>
            </cx:spPr>
          </cx:dataPt>
          <cx:dataPt idx="1">
            <cx:spPr>
              <a:solidFill>
                <a:srgbClr val="B78659"/>
              </a:solidFill>
            </cx:spPr>
          </cx:dataPt>
          <cx:dataPt idx="2">
            <cx:spPr>
              <a:solidFill>
                <a:sysClr val="window" lastClr="FFFFFF">
                  <a:lumMod val="65000"/>
                </a:sysClr>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_xlchart.v1.17</cx:f>
      </cx:strDim>
      <cx:numDim type="size">
        <cx:f>_xlchart.v1.18</cx:f>
      </cx:numDim>
    </cx:data>
  </cx:chartData>
  <cx:chart>
    <cx:plotArea>
      <cx:plotAreaRegion>
        <cx:series layoutId="treemap" uniqueId="{0067EA97-E1C7-4921-B08D-F107DD0779E8}">
          <cx:tx>
            <cx:txData>
              <cx:f>_xlchart.v1.17</cx:f>
              <cx:v>Remunerarea salariaților Venituri din investiții  Alte venituri primare</cx:v>
            </cx:txData>
          </cx:tx>
          <cx:dataPt idx="0">
            <cx:spPr>
              <a:solidFill>
                <a:srgbClr val="7F7F7F"/>
              </a:solidFill>
            </cx:spPr>
          </cx:dataPt>
          <cx:dataPt idx="1">
            <cx:spPr>
              <a:solidFill>
                <a:srgbClr val="B78659"/>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_xlchart.v1.15</cx:f>
      </cx:strDim>
      <cx:numDim type="size">
        <cx:f>_xlchart.v1.16</cx:f>
      </cx:numDim>
    </cx:data>
  </cx:chartData>
  <cx:chart>
    <cx:plotArea>
      <cx:plotAreaRegion>
        <cx:series layoutId="treemap" uniqueId="{FE78284A-33EF-4E3A-98D2-34E1F6372F17}">
          <cx:dataPt idx="0">
            <cx:spPr>
              <a:solidFill>
                <a:srgbClr val="7F7F7F"/>
              </a:solidFill>
            </cx:spPr>
          </cx:dataPt>
          <cx:dataPt idx="1">
            <cx:spPr>
              <a:solidFill>
                <a:srgbClr val="B78659"/>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visibility seriesName="0" categoryName="0" value="1"/>
              <cx:separator>
</cx:separator>
            </cx:dataLabel>
          </cx:dataLabels>
          <cx:dataId val="0"/>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4">
  <a:schemeClr val="accent4"/>
</cs:colorStyle>
</file>

<file path=xl/charts/colors34.xml><?xml version="1.0" encoding="utf-8"?>
<cs:colorStyle xmlns:cs="http://schemas.microsoft.com/office/drawing/2012/chartStyle" xmlns:a="http://schemas.openxmlformats.org/drawingml/2006/main" meth="withinLinearReversed" id="24">
  <a:schemeClr val="accent4"/>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7">
  <a:schemeClr val="accent4"/>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8">
  <a:schemeClr val="accent5"/>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11.xml" Type="http://schemas.openxmlformats.org/officeDocument/2006/relationships/chart"/></Relationships>
</file>

<file path=xl/drawings/_rels/drawing12.xml.rels><?xml version="1.0" encoding="UTF-8" standalone="yes"?><Relationships xmlns="http://schemas.openxmlformats.org/package/2006/relationships"><Relationship Id="rId1" Target="../charts/chartEx4.xml" Type="http://schemas.microsoft.com/office/2014/relationships/chartEx"/><Relationship Id="rId2" Target="../charts/chartEx5.xml" Type="http://schemas.microsoft.com/office/2014/relationships/chartEx"/><Relationship Id="rId3" Target="../charts/chartEx6.xml" Type="http://schemas.microsoft.com/office/2014/relationships/chartEx"/><Relationship Id="rId4" Target="../charts/chart12.xml" Type="http://schemas.openxmlformats.org/officeDocument/2006/relationships/chart"/><Relationship Id="rId5" Target="../charts/chart13.xml" Type="http://schemas.openxmlformats.org/officeDocument/2006/relationships/chart"/><Relationship Id="rId6" Target="../charts/chart14.xml" Type="http://schemas.openxmlformats.org/officeDocument/2006/relationships/chart"/><Relationship Id="rId7" Target="../charts/chart15.xml" Type="http://schemas.openxmlformats.org/officeDocument/2006/relationships/chart"/><Relationship Id="rId8" Target="../charts/chart16.xml" Type="http://schemas.openxmlformats.org/officeDocument/2006/relationships/chart"/></Relationships>
</file>

<file path=xl/drawings/_rels/drawing13.xml.rels><?xml version="1.0" encoding="UTF-8" standalone="yes"?><Relationships xmlns="http://schemas.openxmlformats.org/package/2006/relationships"><Relationship Id="rId1" Target="../charts/chart17.xml" Type="http://schemas.openxmlformats.org/officeDocument/2006/relationships/chart"/><Relationship Id="rId2" Target="../charts/chartEx7.xml" Type="http://schemas.microsoft.com/office/2014/relationships/chartEx"/><Relationship Id="rId3" Target="../charts/chartEx8.xml" Type="http://schemas.microsoft.com/office/2014/relationships/chartEx"/><Relationship Id="rId4" Target="../charts/chart18.xml" Type="http://schemas.openxmlformats.org/officeDocument/2006/relationships/chart"/><Relationship Id="rId5" Target="../charts/chartEx9.xml" Type="http://schemas.microsoft.com/office/2014/relationships/chartEx"/><Relationship Id="rId6" Target="../charts/chart19.xml" Type="http://schemas.openxmlformats.org/officeDocument/2006/relationships/chart"/></Relationships>
</file>

<file path=xl/drawings/_rels/drawing14.xml.rels><?xml version="1.0" encoding="UTF-8" standalone="yes"?><Relationships xmlns="http://schemas.openxmlformats.org/package/2006/relationships"><Relationship Id="rId1" Target="../charts/chart20.xml" Type="http://schemas.openxmlformats.org/officeDocument/2006/relationships/chart"/><Relationship Id="rId2" Target="../charts/chartEx10.xml" Type="http://schemas.microsoft.com/office/2014/relationships/chartEx"/><Relationship Id="rId3" Target="../charts/chartEx11.xml" Type="http://schemas.microsoft.com/office/2014/relationships/chartEx"/><Relationship Id="rId4" Target="../charts/chartEx12.xml" Type="http://schemas.microsoft.com/office/2014/relationships/chartEx"/></Relationships>
</file>

<file path=xl/drawings/_rels/drawing15.xml.rels><?xml version="1.0" encoding="UTF-8" standalone="yes"?><Relationships xmlns="http://schemas.openxmlformats.org/package/2006/relationships"><Relationship Id="rId1" Target="../charts/chart21.xml" Type="http://schemas.openxmlformats.org/officeDocument/2006/relationships/chart"/><Relationship Id="rId2" Target="../charts/chartEx13.xml" Type="http://schemas.microsoft.com/office/2014/relationships/chartEx"/><Relationship Id="rId3" Target="../charts/chartEx14.xml" Type="http://schemas.microsoft.com/office/2014/relationships/chartEx"/><Relationship Id="rId4" Target="../charts/chart22.xml" Type="http://schemas.openxmlformats.org/officeDocument/2006/relationships/chart"/><Relationship Id="rId5" Target="../charts/chart23.xml" Type="http://schemas.openxmlformats.org/officeDocument/2006/relationships/chart"/></Relationships>
</file>

<file path=xl/drawings/_rels/drawing17.xml.rels><?xml version="1.0" encoding="UTF-8" standalone="yes"?><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s>
</file>

<file path=xl/drawings/_rels/drawing18.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0.xml.rels><?xml version="1.0" encoding="UTF-8" standalone="yes"?><Relationships xmlns="http://schemas.openxmlformats.org/package/2006/relationships"><Relationship Id="rId1" Target="../charts/chart27.xml" Type="http://schemas.openxmlformats.org/officeDocument/2006/relationships/chart"/><Relationship Id="rId2" Target="../charts/chart28.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9.xml" Type="http://schemas.openxmlformats.org/officeDocument/2006/relationships/chart"/></Relationships>
</file>

<file path=xl/drawings/_rels/drawing23.xml.rels><?xml version="1.0" encoding="UTF-8" standalone="yes"?><Relationships xmlns="http://schemas.openxmlformats.org/package/2006/relationships"><Relationship Id="rId1" Target="../charts/chart30.xml" Type="http://schemas.openxmlformats.org/officeDocument/2006/relationships/chart"/></Relationships>
</file>

<file path=xl/drawings/_rels/drawing24.xml.rels><?xml version="1.0" encoding="UTF-8" standalone="yes"?><Relationships xmlns="http://schemas.openxmlformats.org/package/2006/relationships"><Relationship Id="rId1" Target="../charts/chart31.xml" Type="http://schemas.openxmlformats.org/officeDocument/2006/relationships/chart"/></Relationships>
</file>

<file path=xl/drawings/_rels/drawing25.xml.rels><?xml version="1.0" encoding="UTF-8" standalone="yes"?><Relationships xmlns="http://schemas.openxmlformats.org/package/2006/relationships"><Relationship Id="rId1" Target="../charts/chart32.xml" Type="http://schemas.openxmlformats.org/officeDocument/2006/relationships/chart"/></Relationships>
</file>

<file path=xl/drawings/_rels/drawing26.xml.rels><?xml version="1.0" encoding="UTF-8" standalone="yes"?><Relationships xmlns="http://schemas.openxmlformats.org/package/2006/relationships"><Relationship Id="rId1" Target="../charts/chart33.xml" Type="http://schemas.openxmlformats.org/officeDocument/2006/relationships/chart"/><Relationship Id="rId2" Target="../charts/chart34.xml" Type="http://schemas.openxmlformats.org/officeDocument/2006/relationships/chart"/></Relationships>
</file>

<file path=xl/drawings/_rels/drawing27.xml.rels><?xml version="1.0" encoding="UTF-8" standalone="yes"?><Relationships xmlns="http://schemas.openxmlformats.org/package/2006/relationships"><Relationship Id="rId1" Target="../charts/chart35.xml" Type="http://schemas.openxmlformats.org/officeDocument/2006/relationships/chart"/></Relationships>
</file>

<file path=xl/drawings/_rels/drawing28.xml.rels><?xml version="1.0" encoding="UTF-8" standalone="yes"?><Relationships xmlns="http://schemas.openxmlformats.org/package/2006/relationships"><Relationship Id="rId1" Target="../charts/chart36.xml" Type="http://schemas.openxmlformats.org/officeDocument/2006/relationships/chart"/></Relationships>
</file>

<file path=xl/drawings/_rels/drawing29.xml.rels><?xml version="1.0" encoding="UTF-8" standalone="yes"?><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yes"?><Relationships xmlns="http://schemas.openxmlformats.org/package/2006/relationships"><Relationship Id="rId1" Target="../charts/chart39.xml" Type="http://schemas.openxmlformats.org/officeDocument/2006/relationships/chart"/></Relationships>
</file>

<file path=xl/drawings/_rels/drawing31.xml.rels><?xml version="1.0" encoding="UTF-8" standalone="yes"?><Relationships xmlns="http://schemas.openxmlformats.org/package/2006/relationships"><Relationship Id="rId1" Target="../charts/chart40.xml" Type="http://schemas.openxmlformats.org/officeDocument/2006/relationships/chart"/><Relationship Id="rId2" Target="../charts/chart41.xml" Type="http://schemas.openxmlformats.org/officeDocument/2006/relationships/chart"/></Relationships>
</file>

<file path=xl/drawings/_rels/drawing32.xml.rels><?xml version="1.0" encoding="UTF-8" standalone="yes"?><Relationships xmlns="http://schemas.openxmlformats.org/package/2006/relationships"><Relationship Id="rId1" Target="../charts/chart42.xml" Type="http://schemas.openxmlformats.org/officeDocument/2006/relationships/chart"/></Relationships>
</file>

<file path=xl/drawings/_rels/drawing33.xml.rels><?xml version="1.0" encoding="UTF-8" standalone="yes"?><Relationships xmlns="http://schemas.openxmlformats.org/package/2006/relationships"><Relationship Id="rId1" Target="../charts/chart4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_rels/drawing5.xml.rels><?xml version="1.0" encoding="UTF-8" standalone="yes"?><Relationships xmlns="http://schemas.openxmlformats.org/package/2006/relationships"><Relationship Id="rId1" Target="../charts/chart5.xml" Type="http://schemas.openxmlformats.org/officeDocument/2006/relationships/chart"/></Relationships>
</file>

<file path=xl/drawings/_rels/drawing6.xml.rels><?xml version="1.0" encoding="UTF-8" standalone="yes"?><Relationships xmlns="http://schemas.openxmlformats.org/package/2006/relationships"><Relationship Id="rId1" Target="../charts/chart6.xml" Type="http://schemas.openxmlformats.org/officeDocument/2006/relationships/chart"/></Relationships>
</file>

<file path=xl/drawings/_rels/drawing7.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 Id="rId3" Target="../media/image3.png" Type="http://schemas.openxmlformats.org/officeDocument/2006/relationships/image"/><Relationship Id="rId4" Target="../media/image4.svg" Type="http://schemas.openxmlformats.org/officeDocument/2006/relationships/image"/></Relationships>
</file>

<file path=xl/drawings/_rels/drawing8.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 Id="rId3" Target="../charts/chartEx1.xml" Type="http://schemas.microsoft.com/office/2014/relationships/chartEx"/><Relationship Id="rId4" Target="../charts/chartEx2.xml" Type="http://schemas.microsoft.com/office/2014/relationships/chartEx"/><Relationship Id="rId5" Target="../charts/chart9.xml" Type="http://schemas.openxmlformats.org/officeDocument/2006/relationships/chart"/><Relationship Id="rId6" Target="../charts/chartEx3.xml" Type="http://schemas.microsoft.com/office/2014/relationships/chartEx"/></Relationships>
</file>

<file path=xl/drawings/_rels/drawing9.xml.rels><?xml version="1.0" encoding="UTF-8" standalone="yes"?><Relationships xmlns="http://schemas.openxmlformats.org/package/2006/relationships"><Relationship Id="rId1" Target="../charts/chart10.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8</xdr:col>
      <xdr:colOff>0</xdr:colOff>
      <xdr:row>29</xdr:row>
      <xdr:rowOff>117872</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38100</xdr:rowOff>
    </xdr:from>
    <xdr:to>
      <xdr:col>8</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371475</xdr:colOff>
      <xdr:row>5</xdr:row>
      <xdr:rowOff>28574</xdr:rowOff>
    </xdr:from>
    <xdr:to>
      <xdr:col>7</xdr:col>
      <xdr:colOff>0</xdr:colOff>
      <xdr:row>33</xdr:row>
      <xdr:rowOff>171449</xdr:rowOff>
    </xdr:to>
    <xdr:sp macro="" textlink="">
      <xdr:nvSpPr>
        <xdr:cNvPr id="3" name="Rectangle 2">
          <a:extLst>
            <a:ext uri="{FF2B5EF4-FFF2-40B4-BE49-F238E27FC236}">
              <a16:creationId xmlns:a16="http://schemas.microsoft.com/office/drawing/2014/main" id="{FABFA82F-A551-4DCA-9AED-DFC1528CFC9C}"/>
            </a:ext>
          </a:extLst>
        </xdr:cNvPr>
        <xdr:cNvSpPr/>
      </xdr:nvSpPr>
      <xdr:spPr>
        <a:xfrm>
          <a:off x="371475" y="2514599"/>
          <a:ext cx="7505700" cy="4848225"/>
        </a:xfrm>
        <a:prstGeom prst="rect">
          <a:avLst/>
        </a:prstGeom>
        <a:solidFill>
          <a:sysClr val="window" lastClr="FFFFFF">
            <a:lumMod val="95000"/>
          </a:sys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28909</xdr:colOff>
      <xdr:row>6</xdr:row>
      <xdr:rowOff>65866</xdr:rowOff>
    </xdr:from>
    <xdr:to>
      <xdr:col>1</xdr:col>
      <xdr:colOff>3731951</xdr:colOff>
      <xdr:row>28</xdr:row>
      <xdr:rowOff>26280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B411B248-FED8-4DD7-B43A-93D3A70B1DE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909" y="1380316"/>
              <a:ext cx="3703042" cy="3941864"/>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6</xdr:row>
      <xdr:rowOff>62909</xdr:rowOff>
    </xdr:from>
    <xdr:to>
      <xdr:col>6</xdr:col>
      <xdr:colOff>559862</xdr:colOff>
      <xdr:row>28</xdr:row>
      <xdr:rowOff>30892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8D1C97CE-66EF-4C83-A17F-748C5C3226D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56267" y="1377359"/>
              <a:ext cx="3671170" cy="3949433"/>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30</xdr:row>
      <xdr:rowOff>7850</xdr:rowOff>
    </xdr:from>
    <xdr:to>
      <xdr:col>6</xdr:col>
      <xdr:colOff>568797</xdr:colOff>
      <xdr:row>33</xdr:row>
      <xdr:rowOff>136032</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0372F26-C7C5-46FB-91B3-637E92BDE51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4595" y="5665700"/>
              <a:ext cx="7421777" cy="671107"/>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184484</xdr:colOff>
      <xdr:row>5</xdr:row>
      <xdr:rowOff>7327</xdr:rowOff>
    </xdr:from>
    <xdr:to>
      <xdr:col>3</xdr:col>
      <xdr:colOff>271108</xdr:colOff>
      <xdr:row>6</xdr:row>
      <xdr:rowOff>94162</xdr:rowOff>
    </xdr:to>
    <xdr:sp macro="" textlink="">
      <xdr:nvSpPr>
        <xdr:cNvPr id="7" name="TextBox 6">
          <a:extLst>
            <a:ext uri="{FF2B5EF4-FFF2-40B4-BE49-F238E27FC236}">
              <a16:creationId xmlns:a16="http://schemas.microsoft.com/office/drawing/2014/main" id="{350717A7-498E-4AF0-A599-DBB343FCAADF}"/>
            </a:ext>
          </a:extLst>
        </xdr:cNvPr>
        <xdr:cNvSpPr txBox="1"/>
      </xdr:nvSpPr>
      <xdr:spPr>
        <a:xfrm>
          <a:off x="5013659" y="2493352"/>
          <a:ext cx="696224"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Import</a:t>
          </a: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3396733</xdr:colOff>
      <xdr:row>28</xdr:row>
      <xdr:rowOff>112586</xdr:rowOff>
    </xdr:from>
    <xdr:to>
      <xdr:col>1</xdr:col>
      <xdr:colOff>4285483</xdr:colOff>
      <xdr:row>29</xdr:row>
      <xdr:rowOff>142656</xdr:rowOff>
    </xdr:to>
    <xdr:sp macro="" textlink="">
      <xdr:nvSpPr>
        <xdr:cNvPr id="8" name="TextBox 7">
          <a:extLst>
            <a:ext uri="{FF2B5EF4-FFF2-40B4-BE49-F238E27FC236}">
              <a16:creationId xmlns:a16="http://schemas.microsoft.com/office/drawing/2014/main" id="{41796A24-BC47-46E0-8375-D60E9FE52D17}"/>
            </a:ext>
          </a:extLst>
        </xdr:cNvPr>
        <xdr:cNvSpPr txBox="1"/>
      </xdr:nvSpPr>
      <xdr:spPr>
        <a:xfrm>
          <a:off x="3777733" y="6399086"/>
          <a:ext cx="888750" cy="2110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Legenda</a:t>
          </a:r>
          <a:endParaRPr kumimoji="0" lang="ro-RO"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626904</xdr:colOff>
      <xdr:row>7</xdr:row>
      <xdr:rowOff>63766</xdr:rowOff>
    </xdr:from>
    <xdr:to>
      <xdr:col>1</xdr:col>
      <xdr:colOff>1646184</xdr:colOff>
      <xdr:row>15</xdr:row>
      <xdr:rowOff>100680</xdr:rowOff>
    </xdr:to>
    <xdr:graphicFrame macro="">
      <xdr:nvGraphicFramePr>
        <xdr:cNvPr id="9" name="Chart 8">
          <a:extLst>
            <a:ext uri="{FF2B5EF4-FFF2-40B4-BE49-F238E27FC236}">
              <a16:creationId xmlns:a16="http://schemas.microsoft.com/office/drawing/2014/main" id="{108E327B-1C02-4AA5-A992-9727F18CC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465257</xdr:colOff>
      <xdr:row>7</xdr:row>
      <xdr:rowOff>142875</xdr:rowOff>
    </xdr:from>
    <xdr:to>
      <xdr:col>6</xdr:col>
      <xdr:colOff>409575</xdr:colOff>
      <xdr:row>15</xdr:row>
      <xdr:rowOff>5522</xdr:rowOff>
    </xdr:to>
    <xdr:graphicFrame macro="">
      <xdr:nvGraphicFramePr>
        <xdr:cNvPr id="11" name="Chart 10">
          <a:extLst>
            <a:ext uri="{FF2B5EF4-FFF2-40B4-BE49-F238E27FC236}">
              <a16:creationId xmlns:a16="http://schemas.microsoft.com/office/drawing/2014/main" id="{B3B683DC-6B32-42F4-8813-E27E87493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148634</xdr:colOff>
      <xdr:row>18</xdr:row>
      <xdr:rowOff>152549</xdr:rowOff>
    </xdr:from>
    <xdr:to>
      <xdr:col>1</xdr:col>
      <xdr:colOff>1470532</xdr:colOff>
      <xdr:row>25</xdr:row>
      <xdr:rowOff>40143</xdr:rowOff>
    </xdr:to>
    <xdr:graphicFrame macro="">
      <xdr:nvGraphicFramePr>
        <xdr:cNvPr id="12" name="Chart 11">
          <a:extLst>
            <a:ext uri="{FF2B5EF4-FFF2-40B4-BE49-F238E27FC236}">
              <a16:creationId xmlns:a16="http://schemas.microsoft.com/office/drawing/2014/main" id="{68721A5A-78E7-4CB5-A5DD-7E6D60AF7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1675522</xdr:colOff>
      <xdr:row>5</xdr:row>
      <xdr:rowOff>13894</xdr:rowOff>
    </xdr:from>
    <xdr:to>
      <xdr:col>1</xdr:col>
      <xdr:colOff>2320193</xdr:colOff>
      <xdr:row>6</xdr:row>
      <xdr:rowOff>100729</xdr:rowOff>
    </xdr:to>
    <xdr:sp macro="" textlink="">
      <xdr:nvSpPr>
        <xdr:cNvPr id="13" name="TextBox 12">
          <a:extLst>
            <a:ext uri="{FF2B5EF4-FFF2-40B4-BE49-F238E27FC236}">
              <a16:creationId xmlns:a16="http://schemas.microsoft.com/office/drawing/2014/main" id="{79DE19C1-6B45-4AC9-AFB5-4070554597EE}"/>
            </a:ext>
          </a:extLst>
        </xdr:cNvPr>
        <xdr:cNvSpPr txBox="1"/>
      </xdr:nvSpPr>
      <xdr:spPr>
        <a:xfrm>
          <a:off x="2056522" y="2499919"/>
          <a:ext cx="644671"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Export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2254575</xdr:colOff>
      <xdr:row>8</xdr:row>
      <xdr:rowOff>70726</xdr:rowOff>
    </xdr:from>
    <xdr:to>
      <xdr:col>1</xdr:col>
      <xdr:colOff>3438876</xdr:colOff>
      <xdr:row>15</xdr:row>
      <xdr:rowOff>39918</xdr:rowOff>
    </xdr:to>
    <xdr:graphicFrame macro="">
      <xdr:nvGraphicFramePr>
        <xdr:cNvPr id="14" name="Chart 13">
          <a:extLst>
            <a:ext uri="{FF2B5EF4-FFF2-40B4-BE49-F238E27FC236}">
              <a16:creationId xmlns:a16="http://schemas.microsoft.com/office/drawing/2014/main" id="{7725649B-65CC-425D-ACD8-43A3C80FA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4048125</xdr:colOff>
      <xdr:row>7</xdr:row>
      <xdr:rowOff>43859</xdr:rowOff>
    </xdr:from>
    <xdr:to>
      <xdr:col>3</xdr:col>
      <xdr:colOff>213022</xdr:colOff>
      <xdr:row>15</xdr:row>
      <xdr:rowOff>80773</xdr:rowOff>
    </xdr:to>
    <xdr:graphicFrame macro="">
      <xdr:nvGraphicFramePr>
        <xdr:cNvPr id="16" name="Chart 15">
          <a:extLst>
            <a:ext uri="{FF2B5EF4-FFF2-40B4-BE49-F238E27FC236}">
              <a16:creationId xmlns:a16="http://schemas.microsoft.com/office/drawing/2014/main" id="{E709261C-8D02-4B2C-A2FF-ECBF6276B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29157</xdr:rowOff>
    </xdr:from>
    <xdr:to>
      <xdr:col>8</xdr:col>
      <xdr:colOff>19049</xdr:colOff>
      <xdr:row>26</xdr:row>
      <xdr:rowOff>152400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36</xdr:row>
      <xdr:rowOff>228600</xdr:rowOff>
    </xdr:from>
    <xdr:to>
      <xdr:col>7</xdr:col>
      <xdr:colOff>847725</xdr:colOff>
      <xdr:row>37</xdr:row>
      <xdr:rowOff>312965</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383D61B-DD0D-4078-B2D5-3C2AD6461A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90525" y="7334250"/>
              <a:ext cx="8420100" cy="427265"/>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28576</xdr:colOff>
      <xdr:row>28</xdr:row>
      <xdr:rowOff>19050</xdr:rowOff>
    </xdr:from>
    <xdr:to>
      <xdr:col>3</xdr:col>
      <xdr:colOff>314325</xdr:colOff>
      <xdr:row>36</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62EBB58D-9C1A-4E52-8E10-484827758AF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09576" y="4591050"/>
              <a:ext cx="4133849" cy="2514600"/>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142874</xdr:colOff>
      <xdr:row>29</xdr:row>
      <xdr:rowOff>104775</xdr:rowOff>
    </xdr:from>
    <xdr:to>
      <xdr:col>3</xdr:col>
      <xdr:colOff>298449</xdr:colOff>
      <xdr:row>33</xdr:row>
      <xdr:rowOff>320675</xdr:rowOff>
    </xdr:to>
    <xdr:graphicFrame macro="">
      <xdr:nvGraphicFramePr>
        <xdr:cNvPr id="5" name="Chart 4">
          <a:extLst>
            <a:ext uri="{FF2B5EF4-FFF2-40B4-BE49-F238E27FC236}">
              <a16:creationId xmlns:a16="http://schemas.microsoft.com/office/drawing/2014/main" id="{EACEE108-4541-46D7-8388-DA0E9FC9D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342900</xdr:colOff>
      <xdr:row>28</xdr:row>
      <xdr:rowOff>38100</xdr:rowOff>
    </xdr:from>
    <xdr:to>
      <xdr:col>7</xdr:col>
      <xdr:colOff>914400</xdr:colOff>
      <xdr:row>36</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8239FC9-E15E-4E90-A978-12BD92F870E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572000" y="4610100"/>
              <a:ext cx="4305300" cy="2495550"/>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628650</xdr:colOff>
      <xdr:row>29</xdr:row>
      <xdr:rowOff>219075</xdr:rowOff>
    </xdr:from>
    <xdr:to>
      <xdr:col>7</xdr:col>
      <xdr:colOff>141969</xdr:colOff>
      <xdr:row>34</xdr:row>
      <xdr:rowOff>141513</xdr:rowOff>
    </xdr:to>
    <xdr:graphicFrame macro="">
      <xdr:nvGraphicFramePr>
        <xdr:cNvPr id="7" name="Chart 6">
          <a:extLst>
            <a:ext uri="{FF2B5EF4-FFF2-40B4-BE49-F238E27FC236}">
              <a16:creationId xmlns:a16="http://schemas.microsoft.com/office/drawing/2014/main" id="{39D2F4B7-EF48-4D28-BF96-66A0A8BA4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0</xdr:rowOff>
    </xdr:from>
    <xdr:to>
      <xdr:col>8</xdr:col>
      <xdr:colOff>0</xdr:colOff>
      <xdr:row>25</xdr:row>
      <xdr:rowOff>114300</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27</xdr:row>
      <xdr:rowOff>190498</xdr:rowOff>
    </xdr:from>
    <xdr:to>
      <xdr:col>2</xdr:col>
      <xdr:colOff>333376</xdr:colOff>
      <xdr:row>43</xdr:row>
      <xdr:rowOff>57149</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1" y="4038598"/>
              <a:ext cx="3352800" cy="2057401"/>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257174</xdr:colOff>
      <xdr:row>28</xdr:row>
      <xdr:rowOff>9525</xdr:rowOff>
    </xdr:from>
    <xdr:to>
      <xdr:col>8</xdr:col>
      <xdr:colOff>38099</xdr:colOff>
      <xdr:row>43</xdr:row>
      <xdr:rowOff>66675</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657599" y="4048125"/>
              <a:ext cx="3895725" cy="2057400"/>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45</xdr:row>
      <xdr:rowOff>95250</xdr:rowOff>
    </xdr:from>
    <xdr:to>
      <xdr:col>7</xdr:col>
      <xdr:colOff>790575</xdr:colOff>
      <xdr:row>50</xdr:row>
      <xdr:rowOff>11535</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2D3DA6B9-CC42-479D-ADE7-D2A887C1D5F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80999" y="6429375"/>
              <a:ext cx="7134226" cy="583035"/>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38100</xdr:rowOff>
    </xdr:from>
    <xdr:to>
      <xdr:col>8</xdr:col>
      <xdr:colOff>9525</xdr:colOff>
      <xdr:row>24</xdr:row>
      <xdr:rowOff>171450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1</xdr:rowOff>
    </xdr:from>
    <xdr:to>
      <xdr:col>3</xdr:col>
      <xdr:colOff>19050</xdr:colOff>
      <xdr:row>38</xdr:row>
      <xdr:rowOff>76201</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0" y="4810126"/>
              <a:ext cx="3800475" cy="2247900"/>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19049</xdr:colOff>
      <xdr:row>26</xdr:row>
      <xdr:rowOff>9525</xdr:rowOff>
    </xdr:from>
    <xdr:to>
      <xdr:col>7</xdr:col>
      <xdr:colOff>733424</xdr:colOff>
      <xdr:row>38</xdr:row>
      <xdr:rowOff>104775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81474" y="4819650"/>
              <a:ext cx="3838575" cy="2266950"/>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352425</xdr:colOff>
      <xdr:row>35</xdr:row>
      <xdr:rowOff>133350</xdr:rowOff>
    </xdr:from>
    <xdr:to>
      <xdr:col>7</xdr:col>
      <xdr:colOff>714375</xdr:colOff>
      <xdr:row>53</xdr:row>
      <xdr:rowOff>23534</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752475</xdr:colOff>
      <xdr:row>37</xdr:row>
      <xdr:rowOff>161926</xdr:rowOff>
    </xdr:from>
    <xdr:to>
      <xdr:col>8</xdr:col>
      <xdr:colOff>0</xdr:colOff>
      <xdr:row>52</xdr:row>
      <xdr:rowOff>47625</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5</xdr:row>
      <xdr:rowOff>33336</xdr:rowOff>
    </xdr:from>
    <xdr:to>
      <xdr:col>11</xdr:col>
      <xdr:colOff>0</xdr:colOff>
      <xdr:row>23</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2198</xdr:colOff>
      <xdr:row>5</xdr:row>
      <xdr:rowOff>2199</xdr:rowOff>
    </xdr:from>
    <xdr:to>
      <xdr:col>4</xdr:col>
      <xdr:colOff>0</xdr:colOff>
      <xdr:row>25</xdr:row>
      <xdr:rowOff>106973</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14286</xdr:colOff>
      <xdr:row>5</xdr:row>
      <xdr:rowOff>19050</xdr:rowOff>
    </xdr:from>
    <xdr:to>
      <xdr:col>5</xdr:col>
      <xdr:colOff>819149</xdr:colOff>
      <xdr:row>25</xdr:row>
      <xdr:rowOff>152401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19050</xdr:rowOff>
    </xdr:from>
    <xdr:to>
      <xdr:col>13</xdr:col>
      <xdr:colOff>14287</xdr:colOff>
      <xdr:row>25</xdr:row>
      <xdr:rowOff>152400</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10</xdr:row>
      <xdr:rowOff>28575</xdr:rowOff>
    </xdr:from>
    <xdr:to>
      <xdr:col>10</xdr:col>
      <xdr:colOff>350031</xdr:colOff>
      <xdr:row>11</xdr:row>
      <xdr:rowOff>132191</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8658225" y="2628900"/>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lung</a:t>
          </a:r>
        </a:p>
      </xdr:txBody>
    </xdr:sp>
    <xdr:clientData/>
  </xdr:twoCellAnchor>
  <xdr:twoCellAnchor>
    <xdr:from>
      <xdr:col>8</xdr:col>
      <xdr:colOff>123825</xdr:colOff>
      <xdr:row>18</xdr:row>
      <xdr:rowOff>95250</xdr:rowOff>
    </xdr:from>
    <xdr:to>
      <xdr:col>8</xdr:col>
      <xdr:colOff>740531</xdr:colOff>
      <xdr:row>20</xdr:row>
      <xdr:rowOff>36918</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7658100" y="4029075"/>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scurt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5</xdr:row>
      <xdr:rowOff>0</xdr:rowOff>
    </xdr:from>
    <xdr:to>
      <xdr:col>8</xdr:col>
      <xdr:colOff>0</xdr:colOff>
      <xdr:row>28</xdr:row>
      <xdr:rowOff>114301</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19050</xdr:rowOff>
    </xdr:from>
    <xdr:to>
      <xdr:col>8</xdr:col>
      <xdr:colOff>0</xdr:colOff>
      <xdr:row>27</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3048</xdr:colOff>
      <xdr:row>5</xdr:row>
      <xdr:rowOff>21432</xdr:rowOff>
    </xdr:from>
    <xdr:to>
      <xdr:col>9</xdr:col>
      <xdr:colOff>0</xdr:colOff>
      <xdr:row>29</xdr:row>
      <xdr:rowOff>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5</xdr:row>
      <xdr:rowOff>19050</xdr:rowOff>
    </xdr:from>
    <xdr:to>
      <xdr:col>8</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2</xdr:row>
      <xdr:rowOff>0</xdr:rowOff>
    </xdr:from>
    <xdr:to>
      <xdr:col>8</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47624</xdr:rowOff>
    </xdr:from>
    <xdr:to>
      <xdr:col>8</xdr:col>
      <xdr:colOff>0</xdr:colOff>
      <xdr:row>28</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2380</xdr:colOff>
      <xdr:row>5</xdr:row>
      <xdr:rowOff>28575</xdr:rowOff>
    </xdr:from>
    <xdr:to>
      <xdr:col>5</xdr:col>
      <xdr:colOff>3283</xdr:colOff>
      <xdr:row>39</xdr:row>
      <xdr:rowOff>47625</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7632</xdr:colOff>
      <xdr:row>5</xdr:row>
      <xdr:rowOff>9525</xdr:rowOff>
    </xdr:from>
    <xdr:to>
      <xdr:col>9</xdr:col>
      <xdr:colOff>0</xdr:colOff>
      <xdr:row>28</xdr:row>
      <xdr:rowOff>0</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14287</xdr:colOff>
      <xdr:row>6</xdr:row>
      <xdr:rowOff>4763</xdr:rowOff>
    </xdr:from>
    <xdr:to>
      <xdr:col>5</xdr:col>
      <xdr:colOff>209550</xdr:colOff>
      <xdr:row>27</xdr:row>
      <xdr:rowOff>0</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11</xdr:col>
      <xdr:colOff>0</xdr:colOff>
      <xdr:row>27</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19050</xdr:rowOff>
    </xdr:from>
    <xdr:to>
      <xdr:col>3</xdr:col>
      <xdr:colOff>228600</xdr:colOff>
      <xdr:row>25</xdr:row>
      <xdr:rowOff>152442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247651</xdr:colOff>
      <xdr:row>5</xdr:row>
      <xdr:rowOff>19050</xdr:rowOff>
    </xdr:from>
    <xdr:to>
      <xdr:col>8</xdr:col>
      <xdr:colOff>1</xdr:colOff>
      <xdr:row>25</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380998</xdr:colOff>
      <xdr:row>5</xdr:row>
      <xdr:rowOff>1</xdr:rowOff>
    </xdr:from>
    <xdr:to>
      <xdr:col>8</xdr:col>
      <xdr:colOff>0</xdr:colOff>
      <xdr:row>24</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14286</xdr:colOff>
      <xdr:row>6</xdr:row>
      <xdr:rowOff>4762</xdr:rowOff>
    </xdr:from>
    <xdr:to>
      <xdr:col>6</xdr:col>
      <xdr:colOff>47624</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47624</xdr:colOff>
      <xdr:row>5</xdr:row>
      <xdr:rowOff>47625</xdr:rowOff>
    </xdr:from>
    <xdr:to>
      <xdr:col>10</xdr:col>
      <xdr:colOff>923924</xdr:colOff>
      <xdr:row>30</xdr:row>
      <xdr:rowOff>66674</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5</xdr:row>
      <xdr:rowOff>9525</xdr:rowOff>
    </xdr:from>
    <xdr:to>
      <xdr:col>8</xdr:col>
      <xdr:colOff>0</xdr:colOff>
      <xdr:row>27</xdr:row>
      <xdr:rowOff>68140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951</xdr:rowOff>
    </xdr:from>
    <xdr:to>
      <xdr:col>10</xdr:col>
      <xdr:colOff>0</xdr:colOff>
      <xdr:row>26</xdr:row>
      <xdr:rowOff>104775</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19050</xdr:rowOff>
    </xdr:from>
    <xdr:to>
      <xdr:col>8</xdr:col>
      <xdr:colOff>6569</xdr:colOff>
      <xdr:row>23</xdr:row>
      <xdr:rowOff>161925</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19050</xdr:rowOff>
    </xdr:from>
    <xdr:to>
      <xdr:col>8</xdr:col>
      <xdr:colOff>6569</xdr:colOff>
      <xdr:row>25</xdr:row>
      <xdr:rowOff>152400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9527</xdr:rowOff>
    </xdr:from>
    <xdr:to>
      <xdr:col>8</xdr:col>
      <xdr:colOff>0</xdr:colOff>
      <xdr:row>24</xdr:row>
      <xdr:rowOff>0</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3</xdr:col>
      <xdr:colOff>800100</xdr:colOff>
      <xdr:row>18</xdr:row>
      <xdr:rowOff>76200</xdr:rowOff>
    </xdr:to>
    <xdr:pic>
      <xdr:nvPicPr>
        <xdr:cNvPr id="5" name="Graphic 4">
          <a:extLst>
            <a:ext uri="{FF2B5EF4-FFF2-40B4-BE49-F238E27FC236}">
              <a16:creationId xmlns:a16="http://schemas.microsoft.com/office/drawing/2014/main" id="{3BABEE94-8FED-DCE9-14FD-54A3222869B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2486025"/>
          <a:ext cx="4010025" cy="2219325"/>
        </a:xfrm>
        <a:prstGeom prst="rect">
          <a:avLst/>
        </a:prstGeom>
      </xdr:spPr>
    </xdr:pic>
    <xdr:clientData/>
  </xdr:twoCellAnchor>
  <xdr:twoCellAnchor editAs="oneCell">
    <xdr:from>
      <xdr:col>1</xdr:col>
      <xdr:colOff>0</xdr:colOff>
      <xdr:row>5</xdr:row>
      <xdr:rowOff>0</xdr:rowOff>
    </xdr:from>
    <xdr:to>
      <xdr:col>3</xdr:col>
      <xdr:colOff>809625</xdr:colOff>
      <xdr:row>18</xdr:row>
      <xdr:rowOff>0</xdr:rowOff>
    </xdr:to>
    <xdr:pic>
      <xdr:nvPicPr>
        <xdr:cNvPr id="2" name="Graphic 1">
          <a:extLst>
            <a:ext uri="{FF2B5EF4-FFF2-40B4-BE49-F238E27FC236}">
              <a16:creationId xmlns:a16="http://schemas.microsoft.com/office/drawing/2014/main" id="{10119C6D-65DE-A167-7678-85F0CCC373D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81000" y="742950"/>
          <a:ext cx="4019550" cy="2143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24849</xdr:colOff>
      <xdr:row>5</xdr:row>
      <xdr:rowOff>24103</xdr:rowOff>
    </xdr:from>
    <xdr:to>
      <xdr:col>10</xdr:col>
      <xdr:colOff>1</xdr:colOff>
      <xdr:row>53</xdr:row>
      <xdr:rowOff>4397</xdr:rowOff>
    </xdr:to>
    <xdr:sp macro="" textlink="">
      <xdr:nvSpPr>
        <xdr:cNvPr id="2" name="Rectangle 1">
          <a:extLst>
            <a:ext uri="{FF2B5EF4-FFF2-40B4-BE49-F238E27FC236}">
              <a16:creationId xmlns:a16="http://schemas.microsoft.com/office/drawing/2014/main" id="{C40F92EB-18B1-461E-9A81-8ECB09BBA92D}"/>
            </a:ext>
          </a:extLst>
        </xdr:cNvPr>
        <xdr:cNvSpPr/>
      </xdr:nvSpPr>
      <xdr:spPr>
        <a:xfrm>
          <a:off x="405849" y="2450907"/>
          <a:ext cx="7537174" cy="713646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1699691</xdr:colOff>
      <xdr:row>5</xdr:row>
      <xdr:rowOff>0</xdr:rowOff>
    </xdr:from>
    <xdr:to>
      <xdr:col>1</xdr:col>
      <xdr:colOff>2653264</xdr:colOff>
      <xdr:row>6</xdr:row>
      <xdr:rowOff>30773</xdr:rowOff>
    </xdr:to>
    <xdr:sp macro="" textlink="">
      <xdr:nvSpPr>
        <xdr:cNvPr id="3" name="TextBox 2">
          <a:extLst>
            <a:ext uri="{FF2B5EF4-FFF2-40B4-BE49-F238E27FC236}">
              <a16:creationId xmlns:a16="http://schemas.microsoft.com/office/drawing/2014/main" id="{55CAD3E5-2081-4D74-A375-A82E572C2584}"/>
            </a:ext>
          </a:extLst>
        </xdr:cNvPr>
        <xdr:cNvSpPr txBox="1"/>
      </xdr:nvSpPr>
      <xdr:spPr>
        <a:xfrm>
          <a:off x="2080691" y="2428875"/>
          <a:ext cx="953573"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Export</a:t>
          </a:r>
          <a:endParaRPr lang="ro-RO"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5</xdr:col>
      <xdr:colOff>257310</xdr:colOff>
      <xdr:row>5</xdr:row>
      <xdr:rowOff>4479</xdr:rowOff>
    </xdr:from>
    <xdr:to>
      <xdr:col>9</xdr:col>
      <xdr:colOff>124872</xdr:colOff>
      <xdr:row>6</xdr:row>
      <xdr:rowOff>35252</xdr:rowOff>
    </xdr:to>
    <xdr:sp macro="" textlink="">
      <xdr:nvSpPr>
        <xdr:cNvPr id="4" name="TextBox 3">
          <a:extLst>
            <a:ext uri="{FF2B5EF4-FFF2-40B4-BE49-F238E27FC236}">
              <a16:creationId xmlns:a16="http://schemas.microsoft.com/office/drawing/2014/main" id="{C558835E-DD23-425F-B24D-D0745C96D61A}"/>
            </a:ext>
          </a:extLst>
        </xdr:cNvPr>
        <xdr:cNvSpPr txBox="1"/>
      </xdr:nvSpPr>
      <xdr:spPr>
        <a:xfrm>
          <a:off x="5372235" y="2433354"/>
          <a:ext cx="1324887"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Import</a:t>
          </a:r>
          <a:r>
            <a:rPr lang="ro-MD" sz="900" b="1">
              <a:solidFill>
                <a:schemeClr val="tx1"/>
              </a:solidFill>
              <a:latin typeface="Cambria" panose="02040503050406030204" pitchFamily="18" charset="0"/>
              <a:ea typeface="Cambria" panose="02040503050406030204" pitchFamily="18" charset="0"/>
              <a:cs typeface="Tahoma" panose="020B0604030504040204" pitchFamily="34" charset="0"/>
            </a:rPr>
            <a:t> </a:t>
          </a:r>
          <a:endParaRPr lang="ro-RO" sz="900" b="1">
            <a:solidFill>
              <a:schemeClr val="tx1"/>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2</xdr:col>
      <xdr:colOff>153921</xdr:colOff>
      <xdr:row>29</xdr:row>
      <xdr:rowOff>68754</xdr:rowOff>
    </xdr:from>
    <xdr:to>
      <xdr:col>4</xdr:col>
      <xdr:colOff>10170</xdr:colOff>
      <xdr:row>30</xdr:row>
      <xdr:rowOff>99527</xdr:rowOff>
    </xdr:to>
    <xdr:sp macro="" textlink="">
      <xdr:nvSpPr>
        <xdr:cNvPr id="5" name="TextBox 4">
          <a:extLst>
            <a:ext uri="{FF2B5EF4-FFF2-40B4-BE49-F238E27FC236}">
              <a16:creationId xmlns:a16="http://schemas.microsoft.com/office/drawing/2014/main" id="{87257CFB-E962-4513-B271-C99A89EF802F}"/>
            </a:ext>
          </a:extLst>
        </xdr:cNvPr>
        <xdr:cNvSpPr txBox="1"/>
      </xdr:nvSpPr>
      <xdr:spPr>
        <a:xfrm>
          <a:off x="3814834" y="6703124"/>
          <a:ext cx="966119" cy="179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74120</xdr:colOff>
      <xdr:row>33</xdr:row>
      <xdr:rowOff>140322</xdr:rowOff>
    </xdr:from>
    <xdr:to>
      <xdr:col>9</xdr:col>
      <xdr:colOff>430696</xdr:colOff>
      <xdr:row>52</xdr:row>
      <xdr:rowOff>147431</xdr:rowOff>
    </xdr:to>
    <xdr:graphicFrame macro="">
      <xdr:nvGraphicFramePr>
        <xdr:cNvPr id="6" name="Chart 5">
          <a:extLst>
            <a:ext uri="{FF2B5EF4-FFF2-40B4-BE49-F238E27FC236}">
              <a16:creationId xmlns:a16="http://schemas.microsoft.com/office/drawing/2014/main" id="{5ACAF8DC-7B30-4715-A1C7-418FDA2BE5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283297</xdr:colOff>
      <xdr:row>34</xdr:row>
      <xdr:rowOff>7799</xdr:rowOff>
    </xdr:from>
    <xdr:to>
      <xdr:col>3</xdr:col>
      <xdr:colOff>248477</xdr:colOff>
      <xdr:row>49</xdr:row>
      <xdr:rowOff>115765</xdr:rowOff>
    </xdr:to>
    <xdr:graphicFrame macro="">
      <xdr:nvGraphicFramePr>
        <xdr:cNvPr id="7" name="Chart 6">
          <a:extLst>
            <a:ext uri="{FF2B5EF4-FFF2-40B4-BE49-F238E27FC236}">
              <a16:creationId xmlns:a16="http://schemas.microsoft.com/office/drawing/2014/main" id="{A203FF26-7F3F-4FE8-B1B6-084FFEAF2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50227</xdr:colOff>
      <xdr:row>6</xdr:row>
      <xdr:rowOff>56521</xdr:rowOff>
    </xdr:from>
    <xdr:to>
      <xdr:col>3</xdr:col>
      <xdr:colOff>281610</xdr:colOff>
      <xdr:row>29</xdr:row>
      <xdr:rowOff>15024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2A04E4DF-5146-4007-BDCA-14447B5FBC6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1227" y="1342396"/>
              <a:ext cx="3993758" cy="3463703"/>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306457</xdr:colOff>
      <xdr:row>6</xdr:row>
      <xdr:rowOff>58405</xdr:rowOff>
    </xdr:from>
    <xdr:to>
      <xdr:col>9</xdr:col>
      <xdr:colOff>438979</xdr:colOff>
      <xdr:row>29</xdr:row>
      <xdr:rowOff>10754</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B6B47FA-31DB-4F31-815D-CFF6164700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449832" y="1344280"/>
              <a:ext cx="3980622" cy="3457549"/>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0</xdr:colOff>
      <xdr:row>7</xdr:row>
      <xdr:rowOff>26232</xdr:rowOff>
    </xdr:from>
    <xdr:to>
      <xdr:col>1</xdr:col>
      <xdr:colOff>2047156</xdr:colOff>
      <xdr:row>27</xdr:row>
      <xdr:rowOff>151418</xdr:rowOff>
    </xdr:to>
    <xdr:graphicFrame macro="">
      <xdr:nvGraphicFramePr>
        <xdr:cNvPr id="10" name="Chart 9">
          <a:extLst>
            <a:ext uri="{FF2B5EF4-FFF2-40B4-BE49-F238E27FC236}">
              <a16:creationId xmlns:a16="http://schemas.microsoft.com/office/drawing/2014/main" id="{5116490D-810B-4D4F-8E83-E1112F5EE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63450</xdr:colOff>
      <xdr:row>30</xdr:row>
      <xdr:rowOff>70402</xdr:rowOff>
    </xdr:from>
    <xdr:to>
      <xdr:col>9</xdr:col>
      <xdr:colOff>463826</xdr:colOff>
      <xdr:row>33</xdr:row>
      <xdr:rowOff>128103</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C7203C04-E3FD-45F0-A44F-08A7FA17371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444450" y="5013877"/>
              <a:ext cx="8010851" cy="514901"/>
            </a:xfrm>
            <a:prstGeom prst="rect">
              <a:avLst/>
            </a:prstGeom>
            <a:solidFill>
              <a:prstClr val="white"/>
            </a:solidFill>
            <a:ln w="1">
              <a:solidFill>
                <a:prstClr val="green"/>
              </a:solidFill>
            </a:ln>
          </xdr:spPr>
          <xdr:txBody>
            <a:bodyPr vertOverflow="clip" horzOverflow="clip"/>
            <a:lstStyle/>
            <a:p>
              <a:r>
                <a:rPr lang="ro-RO"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1119</xdr:colOff>
      <xdr:row>5</xdr:row>
      <xdr:rowOff>28575</xdr:rowOff>
    </xdr:from>
    <xdr:to>
      <xdr:col>8</xdr:col>
      <xdr:colOff>0</xdr:colOff>
      <xdr:row>24</xdr:row>
      <xdr:rowOff>133350</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Relationships xmlns="http://schemas.openxmlformats.org/package/2006/relationships"><Relationship Id="rId1" Target="file://///192.168.18.6/FRedirect/quota1/AVG4/Documents/Ana%20Zaharia/2025/tr.%20I%202025/D_bunur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nuri"/>
    </sheetNames>
    <sheetDataSet>
      <sheetData sheetId="0">
        <row r="43">
          <cell r="B43" t="str">
            <v>Produse agroalimentare</v>
          </cell>
        </row>
        <row r="44">
          <cell r="B44" t="str">
            <v xml:space="preserve">Produse minerale </v>
          </cell>
        </row>
        <row r="45">
          <cell r="B45" t="str">
            <v>Produse ale industriei chimice</v>
          </cell>
        </row>
        <row r="46">
          <cell r="B46" t="str">
            <v xml:space="preserve">Materiale plastice </v>
          </cell>
        </row>
        <row r="47">
          <cell r="B47" t="str">
            <v xml:space="preserve">Materiale textile </v>
          </cell>
        </row>
        <row r="48">
          <cell r="B48" t="str">
            <v xml:space="preserve">Metale comune </v>
          </cell>
        </row>
        <row r="49">
          <cell r="B49" t="str">
            <v xml:space="preserve">Maşini şi aparate, echipamente </v>
          </cell>
        </row>
        <row r="50">
          <cell r="B50" t="str">
            <v xml:space="preserve">Vehicule, aparate de zbor </v>
          </cell>
        </row>
        <row r="51">
          <cell r="B51" t="str">
            <v>Altele</v>
          </cell>
        </row>
      </sheetData>
    </sheetDataSet>
  </externalBook>
</externalLink>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2.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drawings/vmlDrawing16.vml" Type="http://schemas.openxmlformats.org/officeDocument/2006/relationships/vmlDrawing"/><Relationship Id="rId2"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3.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4.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5.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7.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8.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0.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1.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23.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4.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yes"?><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29.bin" Type="http://schemas.openxmlformats.org/officeDocument/2006/relationships/printerSettings"/><Relationship Id="rId3" Target="../drawings/drawing25.xml" Type="http://schemas.openxmlformats.org/officeDocument/2006/relationships/drawing"/><Relationship Id="rId4" Target="../drawings/vmlDrawing30.vml" Type="http://schemas.openxmlformats.org/officeDocument/2006/relationships/vmlDrawing"/><Relationship Id="rId5" Target="../comments30.xml" Type="http://schemas.openxmlformats.org/officeDocument/2006/relationships/comments"/></Relationships>
</file>

<file path=xl/worksheets/_rels/sheet32.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26.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7.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28.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drawing29.xml" Type="http://schemas.openxmlformats.org/officeDocument/2006/relationships/drawing"/><Relationship Id="rId3" Target="../drawings/vmlDrawing37.vml" Type="http://schemas.openxmlformats.org/officeDocument/2006/relationships/vmlDrawing"/><Relationship Id="rId4" Target="../comments37.xml" Type="http://schemas.openxmlformats.org/officeDocument/2006/relationships/comments"/></Relationships>
</file>

<file path=xl/worksheets/_rels/sheet39.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vmlDrawing38.vml" Type="http://schemas.openxmlformats.org/officeDocument/2006/relationships/vmlDrawing"/><Relationship Id="rId3" Target="../comments38.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30.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drawing31.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32.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33.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45.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4"/>
  <sheetViews>
    <sheetView showGridLines="0" showRowColHeaders="0" zoomScaleNormal="100" workbookViewId="0"/>
  </sheetViews>
  <sheetFormatPr defaultRowHeight="14.25" x14ac:dyDescent="0.2"/>
  <cols>
    <col min="1" max="1" customWidth="true" style="8" width="5.7109375" collapsed="false"/>
    <col min="2" max="2" customWidth="true" style="20" width="121.42578125" collapsed="false"/>
    <col min="3" max="3" bestFit="true" customWidth="true" style="138" width="4.7109375" collapsed="false"/>
    <col min="4" max="4" customWidth="true" style="138" width="8.5703125" collapsed="false"/>
    <col min="5" max="16384" style="8" width="9.140625" collapsed="false"/>
  </cols>
  <sheetData>
    <row r="1" spans="2:4" x14ac:dyDescent="0.2">
      <c r="C1" s="199"/>
      <c r="D1" s="199"/>
    </row>
    <row r="2" spans="2:4" s="590" customFormat="1" ht="20.25" x14ac:dyDescent="0.3">
      <c r="B2" s="187" t="s">
        <v>493</v>
      </c>
      <c r="C2" s="589"/>
      <c r="D2" s="589"/>
    </row>
    <row r="3" spans="2:4" ht="5.0999999999999996" customHeight="1" x14ac:dyDescent="0.2">
      <c r="C3" s="199"/>
      <c r="D3" s="199"/>
    </row>
    <row r="4" spans="2:4" s="578" customFormat="1" x14ac:dyDescent="0.2">
      <c r="B4" s="186" t="s">
        <v>205</v>
      </c>
      <c r="C4" s="199"/>
      <c r="D4" s="199"/>
    </row>
    <row r="5" spans="2:4" s="578" customFormat="1" x14ac:dyDescent="0.2">
      <c r="B5" s="138" t="str">
        <f>'D1'!B$5</f>
        <v>Diagrama 1. PIB, indicii volumului fizic (% față de același trimestru al anului precedent)</v>
      </c>
      <c r="C5" s="276" t="s">
        <v>7</v>
      </c>
      <c r="D5" s="199"/>
    </row>
    <row r="6" spans="2:4" s="578" customFormat="1" x14ac:dyDescent="0.2">
      <c r="B6" s="138" t="str">
        <f>'T1'!B3</f>
        <v>Tabelul 1. Indicatorii macroeconomici principali ai Republicii Moldova</v>
      </c>
      <c r="C6" s="276" t="s">
        <v>8</v>
      </c>
      <c r="D6" s="199"/>
    </row>
    <row r="7" spans="2:4" s="578" customFormat="1" x14ac:dyDescent="0.2">
      <c r="B7" s="138" t="str">
        <f>'D2'!B5</f>
        <v>Diagrama 2. Indicatorii gradului de deschidere a economiei, %</v>
      </c>
      <c r="C7" s="276" t="s">
        <v>9</v>
      </c>
      <c r="D7" s="199"/>
    </row>
    <row r="8" spans="2:4" s="578" customFormat="1" x14ac:dyDescent="0.2">
      <c r="B8" s="138" t="str">
        <f>'T2'!B3</f>
        <v>Tabelul 2. Balanţa de plăţi a Republicii Moldova, agregate principale (mil. USD)</v>
      </c>
      <c r="C8" s="276" t="s">
        <v>10</v>
      </c>
      <c r="D8" s="199"/>
    </row>
    <row r="9" spans="2:4" s="578" customFormat="1" x14ac:dyDescent="0.2">
      <c r="B9" s="138" t="str">
        <f>'D3'!B5</f>
        <v>Diagrama 3. Balanța de plăți  – componente principale (mil. USD)</v>
      </c>
      <c r="C9" s="368" t="s">
        <v>73</v>
      </c>
      <c r="D9" s="199"/>
    </row>
    <row r="10" spans="2:4" s="578" customFormat="1" x14ac:dyDescent="0.2">
      <c r="B10" s="138" t="str">
        <f>'T3'!_Hlk82694268</f>
        <v>Tabelul 3. Principalele componente ale contului curent al balanței de plăți, raportate la PIB</v>
      </c>
      <c r="C10" s="276" t="s">
        <v>11</v>
      </c>
      <c r="D10" s="199"/>
    </row>
    <row r="11" spans="2:4" s="578" customFormat="1" x14ac:dyDescent="0.2">
      <c r="B11" s="138" t="str">
        <f>'D4'!B5</f>
        <v>Diagrama 4. Contul curent – componente principale (mil. USD)</v>
      </c>
      <c r="C11" s="276" t="s">
        <v>12</v>
      </c>
      <c r="D11" s="199"/>
    </row>
    <row r="12" spans="2:4" s="578" customFormat="1" x14ac:dyDescent="0.2">
      <c r="B12" s="138" t="str">
        <f>'D5'!B5</f>
        <v>Diagrama 5. Balanța comerțului cu bunuri în balanța de plăți, pe zone geografice (mil. USD)</v>
      </c>
      <c r="C12" s="276" t="s">
        <v>13</v>
      </c>
      <c r="D12" s="199"/>
    </row>
    <row r="13" spans="2:4" s="578" customFormat="1" x14ac:dyDescent="0.2">
      <c r="B13" s="138" t="str">
        <f>'D6'!B5</f>
        <v>Diagrama 6. Principalii parteneri comerciali (mil. USD)</v>
      </c>
      <c r="C13" s="276" t="s">
        <v>14</v>
      </c>
      <c r="D13" s="199"/>
    </row>
    <row r="14" spans="2:4" s="578" customFormat="1" x14ac:dyDescent="0.2">
      <c r="B14" s="138" t="str">
        <f>'T4'!B3</f>
        <v>Tabelul 4. Contribuția principalelor categorii de bunuri la modificarea totală (puncte procentuale)</v>
      </c>
      <c r="C14" s="276" t="s">
        <v>67</v>
      </c>
      <c r="D14" s="199"/>
    </row>
    <row r="15" spans="2:4" s="578" customFormat="1" x14ac:dyDescent="0.2">
      <c r="B15" s="138" t="str">
        <f>'D7'!B5</f>
        <v>Diagrama 7. Exportul și importul de bunuri pe categorii și zone geografice</v>
      </c>
      <c r="C15" s="276" t="s">
        <v>15</v>
      </c>
      <c r="D15" s="199"/>
    </row>
    <row r="16" spans="2:4" s="578" customFormat="1" x14ac:dyDescent="0.2">
      <c r="B16" s="138" t="str">
        <f>'D8'!B5</f>
        <v>Diagrama 8. Import de produse energetice și electricitate (prețuri FOB), (mil. USD)</v>
      </c>
      <c r="C16" s="276" t="s">
        <v>16</v>
      </c>
      <c r="D16" s="199"/>
    </row>
    <row r="17" spans="2:4" s="578" customFormat="1" x14ac:dyDescent="0.2">
      <c r="B17" s="138" t="str">
        <f>'T5'!_Ref127981012</f>
        <v>Tabelul 5. Contribuția principalelor categorii de servicii la modificărea totală (puncte procentuale)</v>
      </c>
      <c r="C17" s="276" t="s">
        <v>18</v>
      </c>
      <c r="D17" s="199"/>
    </row>
    <row r="18" spans="2:4" s="578" customFormat="1" x14ac:dyDescent="0.2">
      <c r="B18" s="138" t="str">
        <f>'D9'!B5</f>
        <v>Diagrama 9. Balanța serviciilor</v>
      </c>
      <c r="C18" s="276" t="s">
        <v>17</v>
      </c>
      <c r="D18" s="199"/>
    </row>
    <row r="19" spans="2:4" s="578" customFormat="1" x14ac:dyDescent="0.2">
      <c r="B19" s="138" t="str">
        <f>'T6'!_Ref127980868</f>
        <v>Tabelul 6. Balanța serviciilor de informatică, pe principalele tipuri</v>
      </c>
      <c r="C19" s="276" t="s">
        <v>23</v>
      </c>
      <c r="D19" s="199"/>
    </row>
    <row r="20" spans="2:4" s="578" customFormat="1" x14ac:dyDescent="0.2">
      <c r="B20" s="138" t="str">
        <f>'D10'!B5</f>
        <v>Diagrama 10. Exportul și importul de servicii pe principalele tipuri, în trimestrul II 2025, mil. USD</v>
      </c>
      <c r="C20" s="276" t="s">
        <v>19</v>
      </c>
      <c r="D20" s="199"/>
    </row>
    <row r="21" spans="2:4" s="578" customFormat="1" x14ac:dyDescent="0.2">
      <c r="B21" s="138" t="str">
        <f>'D11'!B5</f>
        <v>Diagrama 11. Evoluția veniturilor primare</v>
      </c>
      <c r="C21" s="276" t="s">
        <v>20</v>
      </c>
      <c r="D21" s="199"/>
    </row>
    <row r="22" spans="2:4" s="578" customFormat="1" x14ac:dyDescent="0.2">
      <c r="B22" s="138" t="str">
        <f>'D12'!B5</f>
        <v>Diagrama 12. Evoluția veniturilor secundare</v>
      </c>
      <c r="C22" s="276" t="s">
        <v>21</v>
      </c>
      <c r="D22" s="199"/>
    </row>
    <row r="23" spans="2:4" s="578" customFormat="1" x14ac:dyDescent="0.2">
      <c r="B23" s="138" t="str">
        <f>'D13'!B5</f>
        <v>Diagrama 13. Remiterile personale, pe componente și zone geografice</v>
      </c>
      <c r="C23" s="276" t="s">
        <v>22</v>
      </c>
      <c r="D23" s="199"/>
    </row>
    <row r="24" spans="2:4" s="578" customFormat="1" x14ac:dyDescent="0.2">
      <c r="B24" s="138" t="str">
        <f>'D14'!B5</f>
        <v>Diagrama 14. Evoluția contului de capital</v>
      </c>
      <c r="C24" s="276" t="s">
        <v>26</v>
      </c>
      <c r="D24" s="199"/>
    </row>
    <row r="25" spans="2:4" s="578" customFormat="1" x14ac:dyDescent="0.2">
      <c r="B25" s="138" t="str">
        <f>'T7'!Tabelul_8</f>
        <v>Tabelul 7. Fluxuri financiare nete</v>
      </c>
      <c r="C25" s="276" t="s">
        <v>24</v>
      </c>
      <c r="D25" s="199"/>
    </row>
    <row r="26" spans="2:4" s="578" customFormat="1" x14ac:dyDescent="0.2">
      <c r="B26" s="138" t="str">
        <f>'T8'!_Ref128036424</f>
        <v>Tabelul 8. Investiții directe, intrări și ieșiri de mijloace financiare (mil. USD)</v>
      </c>
      <c r="C26" s="276" t="s">
        <v>25</v>
      </c>
      <c r="D26" s="199"/>
    </row>
    <row r="27" spans="2:4" s="578" customFormat="1" x14ac:dyDescent="0.2">
      <c r="B27" s="138" t="str">
        <f>'D15'!B5</f>
        <v>Diagrama 15. Contul financiar, active financiare și pasive pe categorii funcționale în trimestrul II 2025 (mil. USD)</v>
      </c>
      <c r="C27" s="276" t="s">
        <v>27</v>
      </c>
      <c r="D27" s="199"/>
    </row>
    <row r="28" spans="2:4" s="578" customFormat="1" x14ac:dyDescent="0.2">
      <c r="B28" s="138" t="str">
        <f>'D16'!B5</f>
        <v>Diagrama 16. Împrumuturi externe (pasive, fără cele intragrup), valorificări și rambursări, în trimestrul II 2025 (mil. USD)</v>
      </c>
      <c r="C28" s="276" t="s">
        <v>28</v>
      </c>
      <c r="D28" s="199"/>
    </row>
    <row r="29" spans="2:4" ht="6.75" customHeight="1" x14ac:dyDescent="0.2">
      <c r="D29" s="199"/>
    </row>
    <row r="30" spans="2:4" s="578" customFormat="1" x14ac:dyDescent="0.2">
      <c r="B30" s="188" t="s">
        <v>215</v>
      </c>
      <c r="C30" s="277"/>
      <c r="D30" s="199"/>
    </row>
    <row r="31" spans="2:4" s="578" customFormat="1" x14ac:dyDescent="0.2">
      <c r="B31" s="138" t="str">
        <f>'T9'!_Ref128036509</f>
        <v>Tabelul 9. Indicatorii principali aferenţi poziţiei investiţionale internaţionale, la sfârșitul perioadei</v>
      </c>
      <c r="C31" s="276" t="s">
        <v>30</v>
      </c>
      <c r="D31" s="199"/>
    </row>
    <row r="32" spans="2:4" s="578" customFormat="1" x14ac:dyDescent="0.2">
      <c r="B32" s="138" t="str">
        <f>'T10'!_Ref128036591</f>
        <v>Tabelul 10. Poziţia investiţională internaţională (mil. USD)</v>
      </c>
      <c r="C32" s="276" t="s">
        <v>32</v>
      </c>
      <c r="D32" s="199"/>
    </row>
    <row r="33" spans="2:4" s="578" customFormat="1" x14ac:dyDescent="0.2">
      <c r="B33" s="138" t="str">
        <f>'D17'!B5</f>
        <v>Diagrama 17. Principalii creditori ai administrației publice, în trimestrul II 2025</v>
      </c>
      <c r="C33" s="276" t="s">
        <v>29</v>
      </c>
      <c r="D33" s="199"/>
    </row>
    <row r="34" spans="2:4" s="578" customFormat="1" x14ac:dyDescent="0.2">
      <c r="B34" s="138" t="str">
        <f>'D18'!B5</f>
        <v>Diagrama 18. Poziția investițională internațională netă, la sfârșitul perioadei, pe sectoare instituționale, % la PIB</v>
      </c>
      <c r="C34" s="276" t="s">
        <v>31</v>
      </c>
      <c r="D34" s="199"/>
    </row>
    <row r="35" spans="2:4" s="578" customFormat="1" x14ac:dyDescent="0.2">
      <c r="B35" s="138" t="str">
        <f>'D19'!B5</f>
        <v>Diagrama 19. Structura activelor financiare şi pasivelor externe, pe categorii funcționale, la sfârșitul perioadei (%)</v>
      </c>
      <c r="C35" s="276" t="s">
        <v>35</v>
      </c>
      <c r="D35" s="199"/>
    </row>
    <row r="36" spans="2:4" s="578" customFormat="1" x14ac:dyDescent="0.2">
      <c r="B36" s="138" t="str">
        <f>'D20'!B5</f>
        <v>Diagrama 20. Indicatorii suficienței activelor oficiale de rezervă</v>
      </c>
      <c r="C36" s="276" t="s">
        <v>36</v>
      </c>
      <c r="D36" s="199"/>
    </row>
    <row r="37" spans="2:4" s="578" customFormat="1" x14ac:dyDescent="0.2">
      <c r="B37" s="138" t="str">
        <f>'D21'!B5</f>
        <v>Diagrama 21. Poziția investiţiilor directe**, capital propriu, pe zone geografice, la sfârșitul perioadei (mil.USD)</v>
      </c>
      <c r="C37" s="276" t="s">
        <v>37</v>
      </c>
      <c r="D37" s="199"/>
    </row>
    <row r="38" spans="2:4" s="578" customFormat="1" x14ac:dyDescent="0.2">
      <c r="B38" s="138" t="str">
        <f>'D22'!B5</f>
        <v>Diagrama 22. Investiţiile directe, capital propriu acumulat la 30.06.2025, pe activităţi economice (conform CAEM-2)</v>
      </c>
      <c r="C38" s="276" t="s">
        <v>38</v>
      </c>
      <c r="D38" s="199"/>
    </row>
    <row r="39" spans="2:4" ht="12.75" customHeight="1" x14ac:dyDescent="0.2">
      <c r="D39" s="199"/>
    </row>
    <row r="40" spans="2:4" s="578" customFormat="1" x14ac:dyDescent="0.2">
      <c r="B40" s="545" t="s">
        <v>216</v>
      </c>
      <c r="C40" s="277"/>
      <c r="D40" s="199"/>
    </row>
    <row r="41" spans="2:4" s="578" customFormat="1" x14ac:dyDescent="0.2">
      <c r="B41" s="138" t="str">
        <f>'T11'!_Ref130801470</f>
        <v>Tabelul 11. Datoria externă brută, la sfârșitul perioadei</v>
      </c>
      <c r="C41" s="276" t="s">
        <v>33</v>
      </c>
      <c r="D41" s="199"/>
    </row>
    <row r="42" spans="2:4" s="578" customFormat="1" x14ac:dyDescent="0.2">
      <c r="B42" s="138" t="str">
        <f>'T12'!_Ref128036795</f>
        <v>Tabelul 12. Indicatorii principali aferenţi datoriei externe, la sfârșitul perioadei</v>
      </c>
      <c r="C42" s="276" t="s">
        <v>34</v>
      </c>
      <c r="D42" s="199"/>
    </row>
    <row r="43" spans="2:4" s="578" customFormat="1" x14ac:dyDescent="0.2">
      <c r="B43" s="138" t="str">
        <f>'T13'!_Ref128036938</f>
        <v>Tabelul 13. Serviciul datoriei externe sub formă de împrumuturi, alocări de DST și titluri de angajamente, plăți efective</v>
      </c>
      <c r="C43" s="276" t="s">
        <v>41</v>
      </c>
      <c r="D43" s="199"/>
    </row>
    <row r="44" spans="2:4" s="578" customFormat="1" x14ac:dyDescent="0.2">
      <c r="B44" s="275" t="str">
        <f>'D23'!B5</f>
        <v>Diagrama 23. Structura activelor financiare şi pasivelor externe, pe scadenţe, la sfârșitul perioadei (%)</v>
      </c>
      <c r="C44" s="276" t="s">
        <v>39</v>
      </c>
      <c r="D44" s="199"/>
    </row>
    <row r="45" spans="2:4" s="578" customFormat="1" x14ac:dyDescent="0.2">
      <c r="B45" s="138" t="str">
        <f>'T14'!_Ref128036938</f>
        <v>Tabelul 14. Datoria externă publică pe termen scurt (scadența reziduală), pe sectoare, la sfârșitul perioadei (mil. USD)</v>
      </c>
      <c r="C45" s="276" t="s">
        <v>44</v>
      </c>
      <c r="D45" s="199"/>
    </row>
    <row r="46" spans="2:4" s="578" customFormat="1" x14ac:dyDescent="0.2">
      <c r="B46" s="138" t="str">
        <f>'D24'!B5</f>
        <v>Diagrama 24. Evoluția datoriei externe publice, la sfârșitul perioadei, pe scadențe (conform maturității originale) și pe instrumente (mil. USD)</v>
      </c>
      <c r="C46" s="276" t="s">
        <v>40</v>
      </c>
      <c r="D46" s="199"/>
    </row>
    <row r="47" spans="2:4" s="567" customFormat="1" ht="28.5" x14ac:dyDescent="0.2">
      <c r="B47" s="275" t="str">
        <f>'T15'!_Ref128037083</f>
        <v>Tabelul 15. Datoria externă sub formă de împrumuturi, alocări de DST și titluri de angajamente, pe creditori, la sfârșitul perioadei (mil. USD)</v>
      </c>
      <c r="C47" s="299" t="s">
        <v>71</v>
      </c>
      <c r="D47" s="199"/>
    </row>
    <row r="48" spans="2:4" s="578" customFormat="1" x14ac:dyDescent="0.2">
      <c r="B48" s="138" t="str">
        <f>'D25'!B5</f>
        <v>Diagrama 25. Structura pe creditori a datoriei externe publice, la sfârșitul perioadei (%)</v>
      </c>
      <c r="C48" s="276" t="s">
        <v>42</v>
      </c>
      <c r="D48" s="199"/>
    </row>
    <row r="49" spans="2:4" s="578" customFormat="1" x14ac:dyDescent="0.2">
      <c r="B49" s="138" t="str">
        <f>'D26'!B5</f>
        <v>Diagrama 26. Datoria externă privată, la sfârșitul perioadei (conform maturității originale), (mil. USD)</v>
      </c>
      <c r="C49" s="276" t="s">
        <v>43</v>
      </c>
      <c r="D49" s="199"/>
    </row>
    <row r="50" spans="2:4" s="578" customFormat="1" x14ac:dyDescent="0.2">
      <c r="B50" s="138" t="str">
        <f>'D27'!B5</f>
        <v>Diagrama 27. Structura datoriei private, pe sectoare instituționale, la sfârșitul perioadei (%)</v>
      </c>
      <c r="C50" s="276" t="s">
        <v>45</v>
      </c>
      <c r="D50" s="199"/>
    </row>
    <row r="51" spans="2:4" s="578" customFormat="1" x14ac:dyDescent="0.2">
      <c r="B51" s="138" t="str">
        <f>'D28'!B5</f>
        <v>Diagrama 28. Structura pe creditori a datoriei private sub formă de împrumuturi, la 30.06.2025</v>
      </c>
      <c r="C51" s="276" t="s">
        <v>185</v>
      </c>
      <c r="D51" s="199"/>
    </row>
    <row r="52" spans="2:4" s="567" customFormat="1" x14ac:dyDescent="0.2">
      <c r="B52" s="138" t="str">
        <f>'T16'!_Ref128036938</f>
        <v>Tabelul 16. Datoria externă privată pe termen scurt (scadența reziduală), pe sectoare, la sfârșitul perioadei (mil. USD)</v>
      </c>
      <c r="C52" s="299" t="s">
        <v>72</v>
      </c>
      <c r="D52" s="199"/>
    </row>
    <row r="53" spans="2:4" ht="5.0999999999999996" customHeight="1" x14ac:dyDescent="0.2">
      <c r="C53" s="277"/>
      <c r="D53" s="199"/>
    </row>
    <row r="54" spans="2:4" s="135" customFormat="1" ht="12.75" x14ac:dyDescent="0.2">
      <c r="B54" s="189" t="s">
        <v>247</v>
      </c>
      <c r="C54" s="591"/>
      <c r="D54" s="591"/>
    </row>
  </sheetData>
  <phoneticPr fontId="16" type="noConversion"/>
  <hyperlinks>
    <hyperlink ref="C5" location="'D1'!A1" display="D1" xr:uid="{00000000-0004-0000-0000-000000000000}"/>
    <hyperlink ref="C6" location="'T1'!A1" display="T1" xr:uid="{00000000-0004-0000-0000-000001000000}"/>
    <hyperlink ref="C7" location="'D2'!A1" display="D2" xr:uid="{00000000-0004-0000-0000-000002000000}"/>
    <hyperlink ref="C8" location="'T2'!A1" display="T2" xr:uid="{00000000-0004-0000-0000-000003000000}"/>
    <hyperlink ref="C10" location="'T3'!A1" display="T3" xr:uid="{00000000-0004-0000-0000-000005000000}"/>
    <hyperlink ref="C17" location="'T5'!A1" display="T5" xr:uid="{00000000-0004-0000-0000-00000C000000}"/>
    <hyperlink ref="C19" location="'T6'!A1" display="T6" xr:uid="{00000000-0004-0000-0000-00000E000000}"/>
    <hyperlink ref="C25" location="'T7'!A1" display="T7" xr:uid="{00000000-0004-0000-0000-000014000000}"/>
    <hyperlink ref="C26" location="'T8'!A1" display="T8" xr:uid="{00000000-0004-0000-0000-000015000000}"/>
    <hyperlink ref="C31" location="'T9'!A1" display="T9" xr:uid="{00000000-0004-0000-0000-000018000000}"/>
    <hyperlink ref="C32" location="'T10'!A1" display="T10" xr:uid="{00000000-0004-0000-0000-000019000000}"/>
    <hyperlink ref="C41" location="'T11'!A1" display="T11" xr:uid="{00000000-0004-0000-0000-000020000000}"/>
    <hyperlink ref="C42" location="'T12'!A1" display="T12" xr:uid="{00000000-0004-0000-0000-000021000000}"/>
    <hyperlink ref="C43" location="'T13'!A1" display="T13" xr:uid="{00000000-0004-0000-0000-000022000000}"/>
    <hyperlink ref="C45" location="'T14'!A1" display="T14" xr:uid="{00000000-0004-0000-0000-000025000000}"/>
    <hyperlink ref="C14" location="'T4'!A1" display="T4" xr:uid="{00000000-0004-0000-0000-000028000000}"/>
    <hyperlink ref="C47" location="'T15'!A1" display="T15" xr:uid="{00000000-0004-0000-0000-000029000000}"/>
    <hyperlink ref="C52" location="'T16'!A1" display="T16" xr:uid="{00000000-0004-0000-0000-00002A000000}"/>
    <hyperlink ref="C9" location="'D3'!A1" display="D3" xr:uid="{135F30C3-EC1F-4504-90CF-8E11CE92BA9D}"/>
    <hyperlink ref="C11" location="'D4'!A1" display="D4" xr:uid="{62C7C4C6-9C7F-46E0-ACCB-8C0AEC702E6E}"/>
    <hyperlink ref="C12" location="'D5'!A1" display="D5" xr:uid="{3CE458BE-C427-4106-AD3B-6F9D7E1930D0}"/>
    <hyperlink ref="C13" location="'D6'!A1" display="D6" xr:uid="{1FA2EE51-FABC-42B9-8D60-43709B7B9B39}"/>
    <hyperlink ref="C15" location="'D7'!A1" display="D7" xr:uid="{D13E0334-E20C-406B-B1D7-4DD744342CE3}"/>
    <hyperlink ref="C16" location="'D8'!A1" display="D8" xr:uid="{B52417D5-DA2F-40B5-8BFC-C686995CEE23}"/>
    <hyperlink ref="C18" location="'D9'!A1" display="D9" xr:uid="{65F5C946-A60B-40C5-84A0-A3CA9758B03A}"/>
    <hyperlink ref="C20" location="'D10'!A1" display="D10" xr:uid="{3050B1D3-9103-4E4D-A5D9-47A6CE51D34D}"/>
    <hyperlink ref="C21" location="'D11'!A1" display="D11" xr:uid="{04A85B1C-769F-428C-A6A3-711AA600F981}"/>
    <hyperlink ref="C22" location="'D12'!A1" display="D12" xr:uid="{82C496F3-43E1-49FC-8F11-BA39748CD9A9}"/>
    <hyperlink ref="C23" location="'D13'!A1" display="D13" xr:uid="{D42AA4C5-A3B2-4FAA-AF29-970F83F9D047}"/>
    <hyperlink ref="C24" location="'D14'!A1" display="D14" xr:uid="{076016B2-AB65-4218-B90A-F3EAF095FAF7}"/>
    <hyperlink ref="C27" location="'D15'!A1" display="D15" xr:uid="{BF00FE35-81C1-44B4-8D5E-9C129941E721}"/>
    <hyperlink ref="C28" location="'D16'!A1" display="D16" xr:uid="{38CF5A0B-9618-42C0-A90F-C334A107A63B}"/>
    <hyperlink ref="C33" location="'D17'!A1" display="D17" xr:uid="{DAD1C8C9-36DD-48BE-80C9-890B6715B8E3}"/>
    <hyperlink ref="C34" location="'D18'!A1" display="D18" xr:uid="{A576F5D4-6AE6-4172-B2C5-B915A4523AD1}"/>
    <hyperlink ref="C35" location="'D19'!A1" display="D19" xr:uid="{EC60B3CC-477D-4AA4-ABA4-A45E77CB65F4}"/>
    <hyperlink ref="C36" location="'D20'!A1" display="D20" xr:uid="{4A60F296-90D3-4204-AE3B-EE5AC2328A36}"/>
    <hyperlink ref="C37" location="'D21'!A1" display="D21" xr:uid="{97F8E945-6C2F-4104-BF01-C2B54B34F5C0}"/>
    <hyperlink ref="C38" location="'D22'!A1" display="D22" xr:uid="{0FD1282A-DDA7-4544-9B89-BFE8A291CFA2}"/>
    <hyperlink ref="C44" location="'D23'!A1" display="D23" xr:uid="{12C7CFDB-40B6-43FF-95EA-AB7EF56405E3}"/>
    <hyperlink ref="C46" location="'D24'!A1" display="D24" xr:uid="{23E47AF6-B088-4513-9337-774D25AC126D}"/>
    <hyperlink ref="C48" location="'D25'!A1" display="D25" xr:uid="{0853542B-5F65-4EE3-B52F-20E1BAFCAEB6}"/>
    <hyperlink ref="C49" location="'D26'!A1" display="D26" xr:uid="{3E2BE772-C4ED-4459-8950-14155764366B}"/>
    <hyperlink ref="C50" location="'D27'!A1" display="D27" xr:uid="{836E63DE-6764-434B-A1F6-AD4D31B82AE9}"/>
    <hyperlink ref="C51" location="'D28'!A1" display="D28" xr:uid="{CCC40FF8-D989-4CDC-919E-ED5E099299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5"/>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35.85546875" collapsed="false"/>
    <col min="3" max="4" customWidth="true" style="8" width="12.28515625" collapsed="false"/>
    <col min="5" max="5" customWidth="true" style="8" width="8.5703125" collapsed="false"/>
    <col min="6" max="6" customWidth="true" style="8" width="12.85546875" collapsed="false"/>
    <col min="7" max="10" customWidth="true" style="8" width="12.28515625" collapsed="false"/>
    <col min="11" max="16384" style="8" width="9.140625" collapsed="false"/>
  </cols>
  <sheetData>
    <row r="1" spans="2:12" s="578" customFormat="1" x14ac:dyDescent="0.2">
      <c r="B1" s="752" t="s">
        <v>205</v>
      </c>
      <c r="C1" s="753"/>
      <c r="D1" s="753"/>
      <c r="E1" s="753"/>
      <c r="F1" s="753"/>
      <c r="G1" s="753"/>
      <c r="H1" s="753"/>
      <c r="I1" s="185"/>
      <c r="J1" s="185"/>
      <c r="K1" s="185"/>
      <c r="L1" s="185"/>
    </row>
    <row r="2" spans="2:12" ht="11.25" customHeight="1" x14ac:dyDescent="0.2">
      <c r="B2" s="242"/>
      <c r="C2" s="243"/>
      <c r="D2" s="243"/>
    </row>
    <row r="3" spans="2:12" s="100" customFormat="1" ht="30" customHeight="1" x14ac:dyDescent="0.2">
      <c r="B3" s="805" t="s">
        <v>108</v>
      </c>
      <c r="C3" s="805"/>
      <c r="D3" s="805"/>
      <c r="E3" s="805"/>
      <c r="F3" s="805"/>
      <c r="G3" s="805"/>
      <c r="H3" s="805"/>
      <c r="J3" s="244"/>
    </row>
    <row r="4" spans="2:12" ht="5.0999999999999996" customHeight="1" x14ac:dyDescent="0.2">
      <c r="B4" s="242"/>
      <c r="C4" s="243"/>
      <c r="D4" s="243"/>
    </row>
    <row r="5" spans="2:12" s="204" customFormat="1" x14ac:dyDescent="0.2">
      <c r="B5" s="420" t="s">
        <v>107</v>
      </c>
      <c r="C5" s="421"/>
      <c r="D5" s="421"/>
      <c r="E5" s="420"/>
      <c r="F5" s="422"/>
      <c r="G5" s="422"/>
      <c r="H5" s="422"/>
      <c r="I5" s="148"/>
      <c r="J5" s="148"/>
      <c r="K5" s="148"/>
    </row>
    <row r="6" spans="2:12" s="135" customFormat="1" ht="12.75" x14ac:dyDescent="0.2">
      <c r="C6" s="634"/>
      <c r="E6" s="131" t="s">
        <v>87</v>
      </c>
      <c r="F6" s="132" t="s">
        <v>55</v>
      </c>
      <c r="G6" s="133" t="s">
        <v>56</v>
      </c>
      <c r="H6" s="133" t="s">
        <v>57</v>
      </c>
      <c r="I6" s="327"/>
      <c r="J6" s="327"/>
      <c r="K6" s="327"/>
      <c r="L6" s="125"/>
    </row>
    <row r="7" spans="2:12" s="135" customFormat="1" ht="12.75" x14ac:dyDescent="0.2">
      <c r="B7" s="242"/>
      <c r="C7" s="634"/>
      <c r="E7" s="134">
        <v>1</v>
      </c>
      <c r="F7" s="381" t="s">
        <v>58</v>
      </c>
      <c r="G7" s="404">
        <v>152.91999999999999</v>
      </c>
      <c r="H7" s="404">
        <v>609.97</v>
      </c>
      <c r="I7" s="327"/>
      <c r="K7" s="215"/>
    </row>
    <row r="8" spans="2:12" s="135" customFormat="1" ht="12.75" x14ac:dyDescent="0.2">
      <c r="B8" s="242"/>
      <c r="C8" s="634"/>
      <c r="E8" s="134">
        <v>2</v>
      </c>
      <c r="F8" s="381" t="s">
        <v>59</v>
      </c>
      <c r="G8" s="404">
        <v>68.37</v>
      </c>
      <c r="H8" s="404">
        <v>291.10000000000002</v>
      </c>
      <c r="I8" s="635"/>
    </row>
    <row r="9" spans="2:12" s="135" customFormat="1" ht="12.75" x14ac:dyDescent="0.2">
      <c r="B9" s="242"/>
      <c r="C9" s="634"/>
      <c r="E9" s="134">
        <v>3</v>
      </c>
      <c r="F9" s="381" t="s">
        <v>60</v>
      </c>
      <c r="G9" s="404">
        <v>70.36</v>
      </c>
      <c r="H9" s="404">
        <v>175.62</v>
      </c>
    </row>
    <row r="10" spans="2:12" s="135" customFormat="1" ht="12.75" x14ac:dyDescent="0.2">
      <c r="B10" s="242"/>
      <c r="C10" s="634"/>
      <c r="E10" s="134">
        <v>4</v>
      </c>
      <c r="F10" s="381" t="s">
        <v>109</v>
      </c>
      <c r="G10" s="404">
        <v>2.2999999999999998</v>
      </c>
      <c r="H10" s="404">
        <v>197.78</v>
      </c>
    </row>
    <row r="11" spans="2:12" s="135" customFormat="1" ht="12.75" x14ac:dyDescent="0.2">
      <c r="B11" s="242"/>
      <c r="C11" s="634"/>
      <c r="E11" s="134">
        <v>5</v>
      </c>
      <c r="F11" s="381" t="s">
        <v>61</v>
      </c>
      <c r="G11" s="404">
        <v>25.29</v>
      </c>
      <c r="H11" s="404">
        <v>147.26</v>
      </c>
    </row>
    <row r="12" spans="2:12" s="135" customFormat="1" ht="12.75" x14ac:dyDescent="0.2">
      <c r="B12" s="242"/>
      <c r="E12" s="134">
        <v>6</v>
      </c>
      <c r="F12" s="381" t="s">
        <v>62</v>
      </c>
      <c r="G12" s="404">
        <v>19.82</v>
      </c>
      <c r="H12" s="404">
        <v>129.97</v>
      </c>
    </row>
    <row r="13" spans="2:12" s="135" customFormat="1" ht="12.75" x14ac:dyDescent="0.2">
      <c r="E13" s="134">
        <v>7</v>
      </c>
      <c r="F13" s="381" t="s">
        <v>64</v>
      </c>
      <c r="G13" s="404">
        <v>81.010000000000005</v>
      </c>
      <c r="H13" s="404">
        <v>64.62</v>
      </c>
    </row>
    <row r="14" spans="2:12" s="135" customFormat="1" ht="12.75" x14ac:dyDescent="0.2">
      <c r="E14" s="134">
        <v>8</v>
      </c>
      <c r="F14" s="381" t="s">
        <v>63</v>
      </c>
      <c r="G14" s="404">
        <v>21.63</v>
      </c>
      <c r="H14" s="404">
        <v>99.47</v>
      </c>
    </row>
    <row r="15" spans="2:12" s="135" customFormat="1" ht="12.75" x14ac:dyDescent="0.2">
      <c r="E15" s="134">
        <v>9</v>
      </c>
      <c r="F15" s="381" t="s">
        <v>110</v>
      </c>
      <c r="G15" s="404">
        <v>11.05</v>
      </c>
      <c r="H15" s="404">
        <v>61.08</v>
      </c>
    </row>
    <row r="16" spans="2:12" s="135" customFormat="1" ht="12.75" x14ac:dyDescent="0.2">
      <c r="E16" s="134">
        <v>10</v>
      </c>
      <c r="F16" s="381" t="s">
        <v>219</v>
      </c>
      <c r="G16" s="404">
        <v>5.51</v>
      </c>
      <c r="H16" s="404">
        <v>63.25</v>
      </c>
    </row>
    <row r="17" spans="3:10" x14ac:dyDescent="0.2">
      <c r="E17" s="302"/>
      <c r="F17" s="302"/>
      <c r="G17" s="302"/>
      <c r="H17" s="302"/>
    </row>
    <row r="18" spans="3:10" x14ac:dyDescent="0.2">
      <c r="E18" s="302"/>
      <c r="F18" s="302"/>
      <c r="G18" s="302"/>
      <c r="H18" s="302"/>
    </row>
    <row r="19" spans="3:10" x14ac:dyDescent="0.2">
      <c r="C19" s="245"/>
      <c r="D19" s="245"/>
    </row>
    <row r="30" spans="3:10" x14ac:dyDescent="0.2">
      <c r="C30" s="145"/>
      <c r="D30" s="145"/>
      <c r="E30" s="145"/>
      <c r="F30" s="145"/>
      <c r="G30" s="145"/>
      <c r="H30" s="145"/>
      <c r="I30" s="145"/>
      <c r="J30" s="145"/>
    </row>
    <row r="31" spans="3:10" x14ac:dyDescent="0.2">
      <c r="C31" s="145"/>
      <c r="D31" s="145"/>
      <c r="E31" s="145"/>
      <c r="F31" s="145"/>
      <c r="G31" s="145"/>
      <c r="H31" s="145"/>
      <c r="I31" s="145"/>
      <c r="J31" s="145"/>
    </row>
    <row r="32" spans="3:10" x14ac:dyDescent="0.2">
      <c r="C32" s="145"/>
      <c r="D32" s="145"/>
      <c r="E32" s="145"/>
      <c r="F32" s="145"/>
      <c r="G32" s="145"/>
      <c r="H32" s="145"/>
      <c r="I32" s="145"/>
      <c r="J32" s="145"/>
    </row>
    <row r="33" spans="2:10" x14ac:dyDescent="0.2">
      <c r="C33" s="145"/>
      <c r="D33" s="145"/>
      <c r="E33" s="145"/>
      <c r="F33" s="145"/>
      <c r="G33" s="145"/>
      <c r="H33" s="145"/>
      <c r="I33" s="145"/>
      <c r="J33" s="145"/>
    </row>
    <row r="34" spans="2:10" x14ac:dyDescent="0.2">
      <c r="B34" s="552"/>
      <c r="C34" s="145"/>
      <c r="D34" s="145"/>
      <c r="E34" s="145"/>
      <c r="F34" s="145"/>
      <c r="G34" s="145"/>
      <c r="H34" s="145"/>
      <c r="I34" s="145"/>
      <c r="J34" s="145"/>
    </row>
    <row r="35" spans="2:10" x14ac:dyDescent="0.2">
      <c r="C35" s="145"/>
      <c r="D35" s="145"/>
      <c r="E35" s="145"/>
      <c r="F35" s="145"/>
      <c r="G35" s="145"/>
      <c r="H35" s="145"/>
      <c r="I35" s="145"/>
      <c r="J35" s="145"/>
    </row>
  </sheetData>
  <mergeCells count="2">
    <mergeCell ref="B1:H1"/>
    <mergeCell ref="B3:H3"/>
  </mergeCells>
  <hyperlinks>
    <hyperlink ref="B1:C1" location="Cuprins_ro!B4" display="I. Balanța de plăți a Republicii Moldova în trimestrul I 2023 (date provizorii)" xr:uid="{64C80BEB-9A00-41EE-B5A8-E96204D04D37}"/>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X121"/>
  <sheetViews>
    <sheetView showGridLines="0" showRowColHeaders="0" zoomScaleNormal="100" workbookViewId="0">
      <selection activeCell="M21" sqref="M21"/>
    </sheetView>
  </sheetViews>
  <sheetFormatPr defaultColWidth="9.140625" defaultRowHeight="14.25" x14ac:dyDescent="0.2"/>
  <cols>
    <col min="1" max="1" customWidth="true" style="8" width="5.7109375" collapsed="false"/>
    <col min="2" max="2" customWidth="true" style="8" width="49.140625" collapsed="false"/>
    <col min="3" max="3" customWidth="true" style="135" width="7.28515625" collapsed="false"/>
    <col min="4" max="4" customWidth="true" style="135" width="9.28515625" collapsed="false"/>
    <col min="5" max="5" customWidth="true" style="135" width="7.28515625" collapsed="false"/>
    <col min="6" max="7" customWidth="true" style="135" width="8.28515625" collapsed="false"/>
    <col min="8" max="8" customWidth="true" style="135" width="8.85546875" collapsed="false"/>
    <col min="9" max="9" customWidth="true" style="135" width="15.7109375" collapsed="false"/>
    <col min="10" max="13" customWidth="true" style="135" width="7.28515625" collapsed="false"/>
    <col min="14" max="15" customWidth="true" style="8" width="7.0" collapsed="false"/>
    <col min="16" max="16" customWidth="true" style="136" width="4.7109375" collapsed="false"/>
    <col min="17" max="17" style="8" width="9.140625" collapsed="false"/>
    <col min="18" max="18" customWidth="true" style="8" width="9.140625" collapsed="false"/>
    <col min="19" max="16384" style="8" width="9.140625" collapsed="false"/>
  </cols>
  <sheetData>
    <row r="1" spans="2:24" s="578" customFormat="1" x14ac:dyDescent="0.2">
      <c r="B1" s="752" t="s">
        <v>205</v>
      </c>
      <c r="C1" s="752"/>
      <c r="D1" s="752"/>
      <c r="E1" s="752"/>
      <c r="F1" s="752"/>
      <c r="G1" s="752"/>
      <c r="H1" s="752"/>
      <c r="I1" s="752"/>
      <c r="J1" s="752"/>
    </row>
    <row r="2" spans="2:24" ht="11.25" customHeight="1" x14ac:dyDescent="0.2">
      <c r="B2" s="11"/>
      <c r="C2" s="11"/>
      <c r="D2" s="11"/>
      <c r="E2" s="11"/>
      <c r="F2" s="11"/>
      <c r="G2" s="11"/>
      <c r="H2" s="11"/>
      <c r="I2" s="11"/>
      <c r="J2" s="11"/>
      <c r="K2" s="8"/>
      <c r="L2" s="8"/>
      <c r="M2" s="8"/>
      <c r="P2" s="8"/>
    </row>
    <row r="3" spans="2:24" s="566" customFormat="1" ht="45" customHeight="1" x14ac:dyDescent="0.25">
      <c r="B3" s="754" t="s">
        <v>220</v>
      </c>
      <c r="C3" s="754"/>
      <c r="D3" s="754"/>
      <c r="E3" s="754"/>
      <c r="F3" s="754"/>
      <c r="G3" s="754"/>
      <c r="H3" s="754"/>
      <c r="I3" s="754"/>
      <c r="J3" s="754"/>
      <c r="K3" s="568"/>
      <c r="L3" s="568"/>
    </row>
    <row r="4" spans="2:24" s="322" customFormat="1" ht="5.0999999999999996" customHeight="1" x14ac:dyDescent="0.25">
      <c r="B4" s="402"/>
      <c r="C4" s="402"/>
      <c r="D4" s="402"/>
      <c r="E4" s="402"/>
      <c r="F4" s="402"/>
      <c r="G4" s="480"/>
      <c r="H4" s="402"/>
      <c r="I4" s="402"/>
      <c r="J4" s="402"/>
      <c r="K4" s="321"/>
      <c r="L4" s="321"/>
      <c r="M4" s="403"/>
      <c r="N4" s="403"/>
      <c r="O4" s="403"/>
      <c r="P4" s="403"/>
      <c r="Q4" s="403"/>
      <c r="R4" s="403"/>
      <c r="S4" s="403"/>
      <c r="T4" s="403"/>
      <c r="U4" s="403"/>
      <c r="V4" s="403"/>
      <c r="W4" s="403"/>
      <c r="X4" s="403"/>
    </row>
    <row r="5" spans="2:24" s="637" customFormat="1" x14ac:dyDescent="0.2">
      <c r="B5" s="808" t="s">
        <v>134</v>
      </c>
      <c r="C5" s="809"/>
      <c r="D5" s="809"/>
      <c r="E5" s="809"/>
      <c r="F5" s="809"/>
      <c r="G5" s="809"/>
      <c r="H5" s="809"/>
      <c r="I5" s="809"/>
      <c r="J5" s="809"/>
      <c r="K5" s="636"/>
      <c r="L5" s="636"/>
      <c r="M5" s="205"/>
      <c r="N5" s="205"/>
      <c r="O5" s="205"/>
      <c r="P5" s="205"/>
      <c r="Q5" s="205"/>
      <c r="R5" s="205"/>
      <c r="S5" s="205"/>
      <c r="T5" s="205"/>
      <c r="U5" s="205"/>
      <c r="V5" s="205"/>
      <c r="W5" s="205"/>
      <c r="X5" s="205"/>
    </row>
    <row r="6" spans="2:24" ht="12" customHeight="1" x14ac:dyDescent="0.2">
      <c r="B6" s="11"/>
      <c r="C6" s="11"/>
      <c r="D6" s="11"/>
      <c r="E6" s="11"/>
      <c r="F6" s="11"/>
      <c r="G6" s="11"/>
      <c r="H6" s="11"/>
      <c r="I6" s="11"/>
      <c r="J6" s="11"/>
      <c r="K6" s="8"/>
      <c r="L6" s="8"/>
      <c r="M6" s="8"/>
      <c r="P6" s="8"/>
    </row>
    <row r="7" spans="2:24" ht="12" customHeight="1" x14ac:dyDescent="0.2">
      <c r="B7" s="11"/>
      <c r="C7" s="11"/>
      <c r="D7" s="11"/>
      <c r="E7" s="11"/>
      <c r="F7" s="11"/>
      <c r="G7" s="11"/>
      <c r="H7" s="11"/>
      <c r="I7" s="11"/>
      <c r="J7" s="11"/>
      <c r="K7" s="8"/>
      <c r="L7" s="8"/>
      <c r="M7" s="8"/>
      <c r="P7" s="8"/>
    </row>
    <row r="8" spans="2:24" ht="12" customHeight="1" x14ac:dyDescent="0.2">
      <c r="B8" s="11"/>
      <c r="C8" s="11"/>
      <c r="D8" s="11"/>
      <c r="E8" s="11"/>
      <c r="F8" s="11"/>
      <c r="G8" s="11"/>
      <c r="H8" s="11"/>
      <c r="I8" s="11"/>
      <c r="J8" s="11"/>
      <c r="K8" s="8"/>
      <c r="L8" s="8"/>
      <c r="M8" s="8"/>
      <c r="P8" s="8"/>
    </row>
    <row r="9" spans="2:24" ht="12" customHeight="1" x14ac:dyDescent="0.2">
      <c r="B9" s="11"/>
      <c r="C9" s="11"/>
      <c r="D9" s="11"/>
      <c r="E9" s="11"/>
      <c r="F9" s="11"/>
      <c r="G9" s="11"/>
      <c r="H9" s="11"/>
      <c r="I9" s="11"/>
      <c r="J9" s="11"/>
      <c r="K9" s="8"/>
      <c r="L9" s="8"/>
      <c r="M9" s="8"/>
      <c r="P9" s="8"/>
    </row>
    <row r="10" spans="2:24" ht="12" customHeight="1" x14ac:dyDescent="0.2">
      <c r="B10" s="11"/>
      <c r="C10" s="11"/>
      <c r="D10" s="11"/>
      <c r="E10" s="11"/>
      <c r="F10" s="11"/>
      <c r="G10" s="11"/>
      <c r="H10" s="11"/>
      <c r="I10" s="11"/>
      <c r="J10" s="11"/>
      <c r="K10" s="8"/>
      <c r="L10" s="8"/>
      <c r="M10" s="8"/>
      <c r="P10" s="8"/>
    </row>
    <row r="11" spans="2:24" ht="12" customHeight="1" x14ac:dyDescent="0.2">
      <c r="B11" s="11"/>
      <c r="C11" s="11"/>
      <c r="D11" s="11"/>
      <c r="E11" s="11"/>
      <c r="F11" s="11"/>
      <c r="G11" s="11"/>
      <c r="H11" s="11"/>
      <c r="I11" s="11"/>
      <c r="J11" s="11"/>
      <c r="K11" s="8"/>
      <c r="L11" s="8"/>
      <c r="M11" s="8"/>
      <c r="P11" s="8"/>
    </row>
    <row r="12" spans="2:24" ht="12" customHeight="1" x14ac:dyDescent="0.2">
      <c r="B12" s="11"/>
      <c r="C12" s="11"/>
      <c r="D12" s="11"/>
      <c r="E12" s="11"/>
      <c r="F12" s="11"/>
      <c r="G12" s="11"/>
      <c r="H12" s="11"/>
      <c r="I12" s="11"/>
      <c r="J12" s="11"/>
      <c r="K12" s="8"/>
      <c r="L12" s="8"/>
      <c r="M12" s="8"/>
      <c r="P12" s="8"/>
    </row>
    <row r="13" spans="2:24" ht="12" customHeight="1" x14ac:dyDescent="0.2">
      <c r="B13" s="11"/>
      <c r="C13" s="11"/>
      <c r="D13" s="11"/>
      <c r="E13" s="11"/>
      <c r="F13" s="11"/>
      <c r="G13" s="11"/>
      <c r="H13" s="11"/>
      <c r="I13" s="11"/>
      <c r="J13" s="11"/>
      <c r="K13" s="8"/>
      <c r="L13" s="8"/>
      <c r="M13" s="8"/>
      <c r="P13" s="8"/>
    </row>
    <row r="14" spans="2:24" ht="12" customHeight="1" x14ac:dyDescent="0.2">
      <c r="B14" s="11"/>
      <c r="C14" s="11"/>
      <c r="D14" s="11"/>
      <c r="E14" s="11"/>
      <c r="F14" s="11"/>
      <c r="G14" s="11"/>
      <c r="H14" s="11"/>
      <c r="I14" s="11"/>
      <c r="J14" s="11"/>
      <c r="K14" s="8"/>
      <c r="L14" s="8"/>
      <c r="M14" s="8"/>
      <c r="P14" s="8"/>
    </row>
    <row r="15" spans="2:24" ht="12" customHeight="1" x14ac:dyDescent="0.2">
      <c r="B15" s="11"/>
      <c r="C15" s="11"/>
      <c r="D15" s="11"/>
      <c r="E15" s="11"/>
      <c r="F15" s="11"/>
      <c r="G15" s="11"/>
      <c r="H15" s="11"/>
      <c r="I15" s="11"/>
      <c r="J15" s="11"/>
      <c r="K15" s="8"/>
      <c r="L15" s="8"/>
      <c r="M15" s="8"/>
      <c r="P15" s="8"/>
    </row>
    <row r="16" spans="2:24" ht="12" customHeight="1" x14ac:dyDescent="0.2">
      <c r="B16" s="11"/>
      <c r="C16" s="11"/>
      <c r="D16" s="11"/>
      <c r="E16" s="11"/>
      <c r="F16" s="11"/>
      <c r="G16" s="11"/>
      <c r="H16" s="11"/>
      <c r="I16" s="11"/>
      <c r="J16" s="11"/>
      <c r="K16" s="8"/>
      <c r="L16" s="8"/>
      <c r="M16" s="8"/>
      <c r="P16" s="8"/>
    </row>
    <row r="17" spans="2:16" ht="12" customHeight="1" x14ac:dyDescent="0.2">
      <c r="B17" s="11"/>
      <c r="C17" s="11"/>
      <c r="D17" s="11"/>
      <c r="E17" s="11"/>
      <c r="F17" s="11"/>
      <c r="G17" s="11"/>
      <c r="H17" s="11"/>
      <c r="I17" s="11"/>
      <c r="J17" s="11"/>
      <c r="K17" s="8"/>
      <c r="L17" s="8"/>
      <c r="M17" s="8"/>
      <c r="P17" s="8"/>
    </row>
    <row r="18" spans="2:16" ht="12" customHeight="1" x14ac:dyDescent="0.2">
      <c r="B18" s="11"/>
      <c r="C18" s="11"/>
      <c r="D18" s="11"/>
      <c r="E18" s="11"/>
      <c r="F18" s="11"/>
      <c r="G18" s="11"/>
      <c r="H18" s="11"/>
      <c r="I18" s="11"/>
      <c r="J18" s="11"/>
      <c r="K18" s="8"/>
      <c r="L18" s="8"/>
      <c r="M18" s="8"/>
      <c r="P18" s="8"/>
    </row>
    <row r="19" spans="2:16" ht="12" customHeight="1" x14ac:dyDescent="0.2">
      <c r="B19" s="11"/>
      <c r="C19" s="11"/>
      <c r="D19" s="11"/>
      <c r="E19" s="11"/>
      <c r="F19" s="11"/>
      <c r="G19" s="11"/>
      <c r="H19" s="11"/>
      <c r="I19" s="11"/>
      <c r="J19" s="11"/>
      <c r="K19" s="8"/>
      <c r="L19" s="8"/>
      <c r="M19" s="8"/>
      <c r="P19" s="8"/>
    </row>
    <row r="20" spans="2:16" ht="12" customHeight="1" x14ac:dyDescent="0.2">
      <c r="B20" s="11"/>
      <c r="C20" s="11"/>
      <c r="D20" s="11"/>
      <c r="E20" s="11"/>
      <c r="F20" s="11"/>
      <c r="G20" s="11"/>
      <c r="H20" s="11"/>
      <c r="I20" s="11"/>
      <c r="J20" s="11"/>
      <c r="K20" s="8"/>
      <c r="L20" s="8"/>
      <c r="M20" s="8"/>
      <c r="P20" s="8"/>
    </row>
    <row r="21" spans="2:16" ht="12" customHeight="1" x14ac:dyDescent="0.2">
      <c r="B21" s="11"/>
      <c r="C21" s="11"/>
      <c r="D21" s="11"/>
      <c r="E21" s="11"/>
      <c r="F21" s="11"/>
      <c r="G21" s="11"/>
      <c r="H21" s="11"/>
      <c r="I21" s="11"/>
      <c r="J21" s="11"/>
      <c r="K21" s="8"/>
      <c r="L21" s="8"/>
      <c r="M21" s="8"/>
      <c r="P21" s="8"/>
    </row>
    <row r="22" spans="2:16" ht="12" customHeight="1" x14ac:dyDescent="0.2">
      <c r="B22" s="11"/>
      <c r="C22" s="11"/>
      <c r="D22" s="11"/>
      <c r="E22" s="11"/>
      <c r="F22" s="11"/>
      <c r="G22" s="11"/>
      <c r="H22" s="11"/>
      <c r="I22" s="11"/>
      <c r="J22" s="11"/>
      <c r="K22" s="8"/>
      <c r="L22" s="8"/>
      <c r="M22" s="8"/>
      <c r="P22" s="8"/>
    </row>
    <row r="23" spans="2:16" ht="12" customHeight="1" x14ac:dyDescent="0.2">
      <c r="B23" s="11"/>
      <c r="C23" s="11"/>
      <c r="D23" s="11"/>
      <c r="E23" s="11"/>
      <c r="F23" s="11"/>
      <c r="G23" s="11"/>
      <c r="H23" s="11"/>
      <c r="I23" s="11"/>
      <c r="J23" s="11"/>
      <c r="K23" s="8"/>
      <c r="L23" s="8"/>
      <c r="M23" s="8"/>
      <c r="P23" s="8"/>
    </row>
    <row r="24" spans="2:16" ht="12" customHeight="1" x14ac:dyDescent="0.2">
      <c r="B24" s="11"/>
      <c r="C24" s="11"/>
      <c r="D24" s="11"/>
      <c r="E24" s="11"/>
      <c r="F24" s="11"/>
      <c r="G24" s="11"/>
      <c r="H24" s="11"/>
      <c r="I24" s="11"/>
      <c r="J24" s="11"/>
      <c r="K24" s="8"/>
      <c r="L24" s="8"/>
      <c r="M24" s="8"/>
      <c r="P24" s="8"/>
    </row>
    <row r="25" spans="2:16" ht="12" customHeight="1" x14ac:dyDescent="0.2">
      <c r="B25" s="11"/>
      <c r="C25" s="11"/>
      <c r="D25" s="11"/>
      <c r="E25" s="11"/>
      <c r="F25" s="11"/>
      <c r="G25" s="11"/>
      <c r="H25" s="11"/>
      <c r="I25" s="11"/>
      <c r="J25" s="11"/>
      <c r="K25" s="8"/>
      <c r="L25" s="8"/>
      <c r="M25" s="8"/>
      <c r="P25" s="8"/>
    </row>
    <row r="26" spans="2:16" ht="12" customHeight="1" x14ac:dyDescent="0.2">
      <c r="B26" s="11"/>
      <c r="C26" s="11"/>
      <c r="D26" s="11"/>
      <c r="E26" s="11"/>
      <c r="F26" s="11"/>
      <c r="G26" s="11"/>
      <c r="H26" s="11"/>
      <c r="I26" s="11"/>
      <c r="J26" s="11"/>
      <c r="K26" s="8"/>
      <c r="L26" s="8"/>
      <c r="M26" s="8"/>
      <c r="P26" s="8"/>
    </row>
    <row r="27" spans="2:16" ht="12" customHeight="1" x14ac:dyDescent="0.2">
      <c r="B27" s="11"/>
      <c r="C27" s="11"/>
      <c r="D27" s="11"/>
      <c r="E27" s="11"/>
      <c r="F27" s="11"/>
      <c r="G27" s="11"/>
      <c r="H27" s="11"/>
      <c r="I27" s="11"/>
      <c r="J27" s="11"/>
      <c r="K27" s="8"/>
      <c r="L27" s="8"/>
      <c r="M27" s="8"/>
      <c r="P27" s="8"/>
    </row>
    <row r="28" spans="2:16" ht="12" customHeight="1" x14ac:dyDescent="0.2">
      <c r="B28" s="11"/>
      <c r="C28" s="11"/>
      <c r="D28" s="11"/>
      <c r="E28" s="11"/>
      <c r="F28" s="11"/>
      <c r="G28" s="11"/>
      <c r="H28" s="11"/>
      <c r="I28" s="11"/>
      <c r="J28" s="11"/>
      <c r="K28" s="8"/>
      <c r="L28" s="8"/>
      <c r="M28" s="8"/>
      <c r="P28" s="8"/>
    </row>
    <row r="29" spans="2:16" ht="12" customHeight="1" x14ac:dyDescent="0.2">
      <c r="B29" s="11"/>
      <c r="C29" s="11"/>
      <c r="D29" s="11"/>
      <c r="E29" s="11"/>
      <c r="F29" s="11"/>
      <c r="G29" s="11"/>
      <c r="H29" s="11"/>
      <c r="I29" s="11"/>
      <c r="J29" s="11"/>
      <c r="K29" s="8"/>
      <c r="L29" s="8"/>
      <c r="M29" s="8"/>
      <c r="P29" s="8"/>
    </row>
    <row r="30" spans="2:16" ht="12" customHeight="1" x14ac:dyDescent="0.2">
      <c r="B30" s="11"/>
      <c r="C30" s="11"/>
      <c r="D30" s="11"/>
      <c r="E30" s="11"/>
      <c r="F30" s="11"/>
      <c r="G30" s="11"/>
      <c r="H30" s="11"/>
      <c r="I30" s="11"/>
      <c r="J30" s="11"/>
      <c r="K30" s="8"/>
      <c r="L30" s="8"/>
      <c r="M30" s="8"/>
      <c r="P30" s="8"/>
    </row>
    <row r="31" spans="2:16" ht="12" customHeight="1" x14ac:dyDescent="0.2">
      <c r="B31" s="11"/>
      <c r="C31" s="11"/>
      <c r="D31" s="11"/>
      <c r="E31" s="11"/>
      <c r="F31" s="11"/>
      <c r="G31" s="11"/>
      <c r="H31" s="11"/>
      <c r="I31" s="11"/>
      <c r="J31" s="11"/>
      <c r="K31" s="8"/>
      <c r="L31" s="8"/>
      <c r="M31" s="8"/>
      <c r="P31" s="8"/>
    </row>
    <row r="32" spans="2:16" ht="12" customHeight="1" x14ac:dyDescent="0.2">
      <c r="B32" s="11"/>
      <c r="C32" s="11"/>
      <c r="D32" s="11"/>
      <c r="E32" s="11"/>
      <c r="F32" s="11"/>
      <c r="G32" s="11"/>
      <c r="H32" s="11"/>
      <c r="I32" s="11"/>
      <c r="J32" s="11"/>
      <c r="K32" s="8"/>
      <c r="L32" s="8"/>
      <c r="M32" s="8"/>
      <c r="P32" s="8"/>
    </row>
    <row r="33" spans="2:16" ht="12" customHeight="1" x14ac:dyDescent="0.2">
      <c r="B33" s="11"/>
      <c r="C33" s="11"/>
      <c r="D33" s="11"/>
      <c r="E33" s="11"/>
      <c r="F33" s="11"/>
      <c r="G33" s="11"/>
      <c r="H33" s="11"/>
      <c r="I33" s="11"/>
      <c r="J33" s="11"/>
      <c r="K33" s="8"/>
      <c r="L33" s="8"/>
      <c r="M33" s="8"/>
      <c r="P33" s="8"/>
    </row>
    <row r="34" spans="2:16" ht="12" customHeight="1" x14ac:dyDescent="0.2">
      <c r="B34" s="558"/>
      <c r="C34" s="11"/>
      <c r="D34" s="11"/>
      <c r="E34" s="11"/>
      <c r="F34" s="11"/>
      <c r="G34" s="11"/>
      <c r="H34" s="11"/>
      <c r="I34" s="11"/>
      <c r="J34" s="11"/>
      <c r="K34" s="8"/>
      <c r="L34" s="8"/>
      <c r="M34" s="8"/>
      <c r="P34" s="8"/>
    </row>
    <row r="35" spans="2:16" ht="12" customHeight="1" x14ac:dyDescent="0.2">
      <c r="B35" s="11"/>
      <c r="C35" s="11"/>
      <c r="D35" s="11"/>
      <c r="E35" s="11"/>
      <c r="F35" s="11"/>
      <c r="G35" s="11"/>
      <c r="H35" s="11"/>
      <c r="I35" s="11"/>
      <c r="J35" s="11"/>
      <c r="K35" s="8"/>
      <c r="L35" s="8"/>
      <c r="M35" s="8"/>
      <c r="P35" s="8"/>
    </row>
    <row r="36" spans="2:16" ht="12" customHeight="1" x14ac:dyDescent="0.2">
      <c r="B36" s="11"/>
      <c r="C36" s="11"/>
      <c r="D36" s="11"/>
      <c r="E36" s="11"/>
      <c r="F36" s="11"/>
      <c r="G36" s="11"/>
      <c r="H36" s="11"/>
      <c r="I36" s="11"/>
      <c r="J36" s="11"/>
      <c r="K36" s="8"/>
      <c r="L36" s="8"/>
      <c r="M36" s="8"/>
      <c r="P36" s="8"/>
    </row>
    <row r="37" spans="2:16" ht="12" customHeight="1" x14ac:dyDescent="0.2">
      <c r="B37" s="11"/>
      <c r="C37" s="11"/>
      <c r="D37" s="11"/>
      <c r="E37" s="11"/>
      <c r="F37" s="11"/>
      <c r="G37" s="11"/>
      <c r="H37" s="11"/>
      <c r="I37" s="11"/>
      <c r="J37" s="11"/>
      <c r="K37" s="8"/>
      <c r="L37" s="8"/>
      <c r="M37" s="8"/>
      <c r="P37" s="8"/>
    </row>
    <row r="38" spans="2:16" ht="12" customHeight="1" x14ac:dyDescent="0.2">
      <c r="B38" s="11"/>
      <c r="C38" s="11"/>
      <c r="D38" s="11"/>
      <c r="E38" s="11"/>
      <c r="F38" s="11"/>
      <c r="G38" s="11"/>
      <c r="H38" s="11"/>
      <c r="I38" s="11"/>
      <c r="J38" s="11"/>
      <c r="K38" s="8"/>
      <c r="L38" s="8"/>
      <c r="M38" s="8"/>
      <c r="P38" s="8"/>
    </row>
    <row r="39" spans="2:16" ht="12" customHeight="1" x14ac:dyDescent="0.2">
      <c r="B39" s="11"/>
      <c r="C39" s="11"/>
      <c r="D39" s="11"/>
      <c r="E39" s="11"/>
      <c r="F39" s="11"/>
      <c r="G39" s="11"/>
      <c r="H39" s="11"/>
      <c r="I39" s="11"/>
      <c r="J39" s="11"/>
      <c r="K39" s="8"/>
      <c r="L39" s="8"/>
      <c r="M39" s="8"/>
      <c r="P39" s="8"/>
    </row>
    <row r="40" spans="2:16" ht="12" customHeight="1" x14ac:dyDescent="0.2">
      <c r="B40" s="11"/>
      <c r="C40" s="11"/>
      <c r="D40" s="11"/>
      <c r="E40" s="11"/>
      <c r="F40" s="11"/>
      <c r="G40" s="11"/>
      <c r="H40" s="11"/>
      <c r="I40" s="11"/>
      <c r="J40" s="11"/>
      <c r="K40" s="8"/>
      <c r="L40" s="8"/>
      <c r="M40" s="8"/>
      <c r="P40" s="8"/>
    </row>
    <row r="41" spans="2:16" ht="12" customHeight="1" x14ac:dyDescent="0.2">
      <c r="B41" s="11"/>
      <c r="C41" s="11"/>
      <c r="D41" s="11"/>
      <c r="E41" s="11"/>
      <c r="F41" s="11"/>
      <c r="G41" s="11"/>
      <c r="H41" s="11"/>
      <c r="I41" s="11"/>
      <c r="J41" s="11"/>
      <c r="K41" s="8"/>
      <c r="L41" s="8"/>
      <c r="M41" s="8"/>
      <c r="P41" s="8"/>
    </row>
    <row r="42" spans="2:16" ht="12" customHeight="1" x14ac:dyDescent="0.2">
      <c r="B42" s="11"/>
      <c r="C42" s="11"/>
      <c r="D42" s="11"/>
      <c r="E42" s="11"/>
      <c r="F42" s="11"/>
      <c r="G42" s="11"/>
      <c r="H42" s="11"/>
      <c r="I42" s="11"/>
      <c r="J42" s="11"/>
      <c r="K42" s="8"/>
      <c r="L42" s="8"/>
      <c r="M42" s="8"/>
      <c r="P42" s="8"/>
    </row>
    <row r="43" spans="2:16" ht="12" customHeight="1" x14ac:dyDescent="0.2">
      <c r="B43" s="11"/>
      <c r="C43" s="11"/>
      <c r="D43" s="11"/>
      <c r="E43" s="11"/>
      <c r="F43" s="11"/>
      <c r="G43" s="11"/>
      <c r="H43" s="11"/>
      <c r="I43" s="11"/>
      <c r="J43" s="11"/>
      <c r="K43" s="8"/>
      <c r="L43" s="8"/>
      <c r="M43" s="8"/>
      <c r="P43" s="8"/>
    </row>
    <row r="44" spans="2:16" ht="12" customHeight="1" x14ac:dyDescent="0.2">
      <c r="B44" s="11"/>
      <c r="C44" s="11"/>
      <c r="D44" s="11"/>
      <c r="E44" s="11"/>
      <c r="F44" s="11"/>
      <c r="G44" s="11"/>
      <c r="H44" s="11"/>
      <c r="I44" s="11"/>
      <c r="J44" s="11"/>
      <c r="K44" s="8"/>
      <c r="L44" s="8"/>
      <c r="M44" s="8"/>
      <c r="P44" s="8"/>
    </row>
    <row r="45" spans="2:16" ht="12" customHeight="1" x14ac:dyDescent="0.2">
      <c r="B45" s="11"/>
      <c r="C45" s="11"/>
      <c r="D45" s="11"/>
      <c r="E45" s="11"/>
      <c r="F45" s="11"/>
      <c r="G45" s="11"/>
      <c r="H45" s="11"/>
      <c r="I45" s="11"/>
      <c r="J45" s="11"/>
      <c r="K45" s="8"/>
      <c r="L45" s="8"/>
      <c r="M45" s="8"/>
      <c r="P45" s="8"/>
    </row>
    <row r="46" spans="2:16" ht="12" customHeight="1" x14ac:dyDescent="0.2">
      <c r="B46" s="11"/>
      <c r="C46" s="11"/>
      <c r="D46" s="11"/>
      <c r="E46" s="11"/>
      <c r="F46" s="11"/>
      <c r="G46" s="11"/>
      <c r="H46" s="11"/>
      <c r="I46" s="11"/>
      <c r="J46" s="11"/>
      <c r="K46" s="8"/>
      <c r="L46" s="8"/>
      <c r="M46" s="8"/>
      <c r="P46" s="8"/>
    </row>
    <row r="47" spans="2:16" ht="12" customHeight="1" x14ac:dyDescent="0.2">
      <c r="B47" s="11"/>
      <c r="C47" s="11"/>
      <c r="D47" s="11"/>
      <c r="E47" s="11"/>
      <c r="F47" s="11"/>
      <c r="G47" s="11"/>
      <c r="H47" s="11"/>
      <c r="I47" s="11"/>
      <c r="J47" s="11"/>
      <c r="K47" s="8"/>
      <c r="L47" s="8"/>
      <c r="M47" s="8"/>
      <c r="P47" s="8"/>
    </row>
    <row r="48" spans="2:16" ht="12" customHeight="1" x14ac:dyDescent="0.2">
      <c r="B48" s="11"/>
      <c r="C48" s="11"/>
      <c r="D48" s="11"/>
      <c r="E48" s="11"/>
      <c r="F48" s="11"/>
      <c r="G48" s="11"/>
      <c r="H48" s="11"/>
      <c r="I48" s="11"/>
      <c r="J48" s="11"/>
      <c r="K48" s="8"/>
      <c r="L48" s="8"/>
      <c r="M48" s="8"/>
      <c r="P48" s="8"/>
    </row>
    <row r="49" spans="2:16" ht="12" customHeight="1" x14ac:dyDescent="0.2">
      <c r="B49" s="11"/>
      <c r="C49" s="11"/>
      <c r="D49" s="11"/>
      <c r="E49" s="11"/>
      <c r="F49" s="11"/>
      <c r="G49" s="11"/>
      <c r="H49" s="11"/>
      <c r="I49" s="11"/>
      <c r="J49" s="11"/>
      <c r="K49" s="8"/>
      <c r="L49" s="8"/>
      <c r="M49" s="8"/>
      <c r="P49" s="8"/>
    </row>
    <row r="50" spans="2:16" ht="12" customHeight="1" x14ac:dyDescent="0.2">
      <c r="B50" s="11"/>
      <c r="C50" s="11"/>
      <c r="D50" s="11"/>
      <c r="E50" s="11"/>
      <c r="F50" s="11"/>
      <c r="G50" s="11"/>
      <c r="H50" s="11"/>
      <c r="I50" s="11"/>
      <c r="J50" s="11"/>
      <c r="K50" s="8"/>
      <c r="L50" s="8"/>
      <c r="M50" s="8"/>
      <c r="P50" s="8"/>
    </row>
    <row r="51" spans="2:16" ht="12" customHeight="1" x14ac:dyDescent="0.2">
      <c r="B51" s="11"/>
      <c r="C51" s="11"/>
      <c r="D51" s="11"/>
      <c r="E51" s="11"/>
      <c r="F51" s="11"/>
      <c r="G51" s="11"/>
      <c r="H51" s="11"/>
      <c r="I51" s="11"/>
      <c r="J51" s="11"/>
      <c r="K51" s="8"/>
      <c r="L51" s="8"/>
      <c r="M51" s="8"/>
      <c r="P51" s="8"/>
    </row>
    <row r="52" spans="2:16" ht="12" customHeight="1" x14ac:dyDescent="0.2">
      <c r="B52" s="11"/>
      <c r="C52" s="11"/>
      <c r="D52" s="11"/>
      <c r="E52" s="11"/>
      <c r="F52" s="11"/>
      <c r="G52" s="11"/>
      <c r="H52" s="11"/>
      <c r="I52" s="11"/>
      <c r="J52" s="11"/>
      <c r="K52" s="8"/>
      <c r="L52" s="8"/>
      <c r="M52" s="8"/>
      <c r="P52" s="8"/>
    </row>
    <row r="53" spans="2:16" ht="12" customHeight="1" x14ac:dyDescent="0.2">
      <c r="B53" s="11"/>
      <c r="C53" s="11"/>
      <c r="D53" s="11"/>
      <c r="E53" s="11"/>
      <c r="F53" s="11"/>
      <c r="G53" s="11"/>
      <c r="H53" s="11"/>
      <c r="I53" s="11"/>
      <c r="J53" s="11"/>
      <c r="K53" s="8"/>
      <c r="L53" s="8"/>
      <c r="M53" s="8"/>
      <c r="P53" s="8"/>
    </row>
    <row r="54" spans="2:16" s="21" customFormat="1" ht="10.5" x14ac:dyDescent="0.15">
      <c r="B54" s="498" t="s">
        <v>262</v>
      </c>
      <c r="C54" s="638"/>
      <c r="D54" s="638"/>
      <c r="E54" s="638"/>
      <c r="F54" s="638"/>
      <c r="G54" s="638"/>
      <c r="H54" s="638"/>
      <c r="I54" s="638"/>
      <c r="J54" s="638"/>
    </row>
    <row r="55" spans="2:16" s="492" customFormat="1" ht="12" customHeight="1" x14ac:dyDescent="0.2">
      <c r="B55" s="11"/>
      <c r="C55" s="11"/>
      <c r="D55" s="11"/>
      <c r="E55" s="11"/>
      <c r="F55" s="11"/>
      <c r="G55" s="11"/>
      <c r="H55" s="11"/>
      <c r="I55" s="11"/>
      <c r="J55" s="11"/>
    </row>
    <row r="56" spans="2:16" s="21" customFormat="1" ht="10.5" x14ac:dyDescent="0.15">
      <c r="B56" s="638"/>
      <c r="C56" s="638"/>
      <c r="D56" s="638"/>
      <c r="E56" s="638"/>
      <c r="F56" s="638"/>
      <c r="G56" s="638"/>
      <c r="H56" s="638"/>
      <c r="I56" s="413" t="s">
        <v>114</v>
      </c>
      <c r="J56" s="413"/>
    </row>
    <row r="57" spans="2:16" s="21" customFormat="1" ht="10.5" x14ac:dyDescent="0.15">
      <c r="B57" s="572"/>
      <c r="C57" s="572" t="s">
        <v>111</v>
      </c>
      <c r="D57" s="572" t="s">
        <v>112</v>
      </c>
      <c r="E57" s="572" t="s">
        <v>113</v>
      </c>
      <c r="F57" s="572" t="s">
        <v>112</v>
      </c>
      <c r="G57" s="486"/>
      <c r="H57" s="413"/>
      <c r="I57" s="237" t="s">
        <v>115</v>
      </c>
      <c r="J57" s="414">
        <v>9.7104557961705193</v>
      </c>
      <c r="K57" s="246">
        <v>3.2857775205148293E-2</v>
      </c>
    </row>
    <row r="58" spans="2:16" s="21" customFormat="1" ht="10.5" x14ac:dyDescent="0.15">
      <c r="B58" s="237" t="s">
        <v>114</v>
      </c>
      <c r="C58" s="414">
        <v>295.5299236038673</v>
      </c>
      <c r="D58" s="246">
        <v>0.46479159418986599</v>
      </c>
      <c r="E58" s="237">
        <v>394.5919577529155</v>
      </c>
      <c r="F58" s="246">
        <v>0.1667220244530134</v>
      </c>
      <c r="G58" s="487"/>
      <c r="H58" s="415">
        <v>1</v>
      </c>
      <c r="I58" s="237" t="s">
        <v>117</v>
      </c>
      <c r="J58" s="414">
        <v>171.29646530384531</v>
      </c>
      <c r="K58" s="246">
        <v>0.57962477442200955</v>
      </c>
    </row>
    <row r="59" spans="2:16" s="21" customFormat="1" ht="10.5" x14ac:dyDescent="0.15">
      <c r="B59" s="237" t="s">
        <v>116</v>
      </c>
      <c r="C59" s="414">
        <v>43.887694886349095</v>
      </c>
      <c r="D59" s="246">
        <v>6.9023912782812655E-2</v>
      </c>
      <c r="E59" s="237">
        <v>388.63466512382297</v>
      </c>
      <c r="F59" s="246">
        <v>0.1642049638088042</v>
      </c>
      <c r="G59" s="487"/>
      <c r="H59" s="415">
        <v>1</v>
      </c>
      <c r="I59" s="237" t="s">
        <v>119</v>
      </c>
      <c r="J59" s="414">
        <v>9.61989195972955</v>
      </c>
      <c r="K59" s="246">
        <v>3.2413296332867998E-2</v>
      </c>
    </row>
    <row r="60" spans="2:16" s="21" customFormat="1" ht="10.5" x14ac:dyDescent="0.15">
      <c r="B60" s="237" t="s">
        <v>118</v>
      </c>
      <c r="C60" s="414">
        <v>20.950434163344063</v>
      </c>
      <c r="D60" s="246">
        <v>3.2949576053093434E-2</v>
      </c>
      <c r="E60" s="237">
        <v>227.95435521352044</v>
      </c>
      <c r="F60" s="246">
        <v>9.6314714066923102E-2</v>
      </c>
      <c r="G60" s="487"/>
      <c r="H60" s="415">
        <v>1</v>
      </c>
      <c r="I60" s="237" t="s">
        <v>121</v>
      </c>
      <c r="J60" s="414">
        <v>104.90311054412193</v>
      </c>
      <c r="K60" s="246">
        <v>0.35496612073955536</v>
      </c>
    </row>
    <row r="61" spans="2:16" s="21" customFormat="1" ht="10.5" x14ac:dyDescent="0.15">
      <c r="B61" s="237" t="s">
        <v>120</v>
      </c>
      <c r="C61" s="414">
        <v>13.041192447499474</v>
      </c>
      <c r="D61" s="246">
        <v>2.0510398926421272E-2</v>
      </c>
      <c r="E61" s="237">
        <v>117.70033943822885</v>
      </c>
      <c r="F61" s="246">
        <v>4.9730458222455698E-2</v>
      </c>
      <c r="G61" s="487"/>
      <c r="H61" s="415">
        <v>1</v>
      </c>
      <c r="I61" s="237" t="s">
        <v>123</v>
      </c>
      <c r="J61" s="414">
        <v>295.5299236038673</v>
      </c>
      <c r="K61" s="246">
        <v>1</v>
      </c>
    </row>
    <row r="62" spans="2:16" s="21" customFormat="1" ht="10.5" x14ac:dyDescent="0.15">
      <c r="B62" s="237" t="s">
        <v>122</v>
      </c>
      <c r="C62" s="414">
        <v>10.656344754553968</v>
      </c>
      <c r="D62" s="246">
        <v>1.6759654678302569E-2</v>
      </c>
      <c r="E62" s="237">
        <v>80.541474797904527</v>
      </c>
      <c r="F62" s="246">
        <v>3.40301860362454E-2</v>
      </c>
      <c r="G62" s="487"/>
      <c r="H62" s="415">
        <v>1</v>
      </c>
    </row>
    <row r="63" spans="2:16" s="21" customFormat="1" ht="10.5" x14ac:dyDescent="0.15">
      <c r="B63" s="237" t="s">
        <v>124</v>
      </c>
      <c r="C63" s="414">
        <v>34.072127798791065</v>
      </c>
      <c r="D63" s="246">
        <v>5.3586582380295088E-2</v>
      </c>
      <c r="E63" s="237">
        <v>149.06421169673834</v>
      </c>
      <c r="F63" s="246">
        <v>6.2982244466154857E-2</v>
      </c>
      <c r="G63" s="487"/>
      <c r="H63" s="415">
        <v>1</v>
      </c>
      <c r="I63" s="2"/>
      <c r="J63" s="2"/>
    </row>
    <row r="64" spans="2:16" s="21" customFormat="1" ht="10.5" x14ac:dyDescent="0.15">
      <c r="B64" s="237" t="s">
        <v>125</v>
      </c>
      <c r="C64" s="414">
        <v>117.67261148229849</v>
      </c>
      <c r="D64" s="246">
        <v>0.18506836809071786</v>
      </c>
      <c r="E64" s="237">
        <v>428.90432920304306</v>
      </c>
      <c r="F64" s="246">
        <v>0.18121960333051088</v>
      </c>
      <c r="G64" s="487"/>
      <c r="H64" s="415">
        <v>1</v>
      </c>
      <c r="I64" s="2"/>
      <c r="J64" s="2"/>
    </row>
    <row r="65" spans="2:16" s="21" customFormat="1" ht="10.5" x14ac:dyDescent="0.15">
      <c r="B65" s="237" t="s">
        <v>126</v>
      </c>
      <c r="C65" s="414">
        <v>5.1017627861745627</v>
      </c>
      <c r="D65" s="246">
        <v>8.0237440244564692E-3</v>
      </c>
      <c r="E65" s="237">
        <v>315.65091541095461</v>
      </c>
      <c r="F65" s="246">
        <v>0.13336804920569217</v>
      </c>
      <c r="G65" s="487"/>
      <c r="H65" s="415">
        <v>1</v>
      </c>
      <c r="I65" s="2"/>
      <c r="J65" s="2"/>
    </row>
    <row r="66" spans="2:16" s="21" customFormat="1" ht="10.5" x14ac:dyDescent="0.15">
      <c r="B66" s="237" t="s">
        <v>127</v>
      </c>
      <c r="C66" s="414">
        <v>94.921101487122002</v>
      </c>
      <c r="D66" s="246">
        <v>0.14928616887403465</v>
      </c>
      <c r="E66" s="237">
        <v>263.72338444287197</v>
      </c>
      <c r="F66" s="246">
        <v>0.11142775641020039</v>
      </c>
      <c r="G66" s="487"/>
      <c r="H66" s="415">
        <v>1</v>
      </c>
      <c r="I66" s="2"/>
      <c r="J66" s="2"/>
    </row>
    <row r="67" spans="2:16" s="21" customFormat="1" ht="10.5" x14ac:dyDescent="0.15">
      <c r="B67" s="237" t="s">
        <v>68</v>
      </c>
      <c r="C67" s="414">
        <v>635.83319341000004</v>
      </c>
      <c r="D67" s="246">
        <v>1</v>
      </c>
      <c r="E67" s="237">
        <v>2366.76563308</v>
      </c>
      <c r="F67" s="246">
        <v>1</v>
      </c>
      <c r="G67" s="487"/>
      <c r="H67" s="415"/>
      <c r="I67" s="2"/>
      <c r="J67" s="2"/>
    </row>
    <row r="68" spans="2:16" ht="12" customHeight="1" x14ac:dyDescent="0.25">
      <c r="B68" s="2"/>
      <c r="C68" s="416"/>
      <c r="D68" s="2"/>
      <c r="E68" s="2"/>
      <c r="F68" s="2"/>
      <c r="G68" s="2"/>
      <c r="H68" s="2"/>
      <c r="I68" s="2"/>
      <c r="J68" s="2"/>
      <c r="K68"/>
      <c r="L68" s="8"/>
      <c r="M68" s="8"/>
      <c r="P68" s="8"/>
    </row>
    <row r="69" spans="2:16" s="21" customFormat="1" ht="10.5" x14ac:dyDescent="0.15">
      <c r="B69" s="639" t="s">
        <v>128</v>
      </c>
      <c r="C69" s="639"/>
      <c r="D69" s="639"/>
      <c r="E69" s="639"/>
      <c r="F69" s="639"/>
      <c r="G69" s="639"/>
      <c r="H69" s="639"/>
      <c r="I69" s="639"/>
      <c r="J69" s="639"/>
      <c r="K69" s="29"/>
    </row>
    <row r="70" spans="2:16" ht="12" customHeight="1" x14ac:dyDescent="0.25">
      <c r="B70" s="417"/>
      <c r="C70" s="806">
        <v>2024</v>
      </c>
      <c r="D70" s="807"/>
      <c r="E70" s="807"/>
      <c r="F70" s="807"/>
      <c r="G70" s="802">
        <v>2025</v>
      </c>
      <c r="H70" s="804"/>
      <c r="I70" s="29"/>
      <c r="J70" s="29"/>
      <c r="K70" s="410"/>
      <c r="L70" s="8"/>
      <c r="M70" s="8"/>
      <c r="P70" s="8"/>
    </row>
    <row r="71" spans="2:16" s="21" customFormat="1" ht="10.5" x14ac:dyDescent="0.15">
      <c r="B71" s="640"/>
      <c r="C71" s="482" t="s">
        <v>186</v>
      </c>
      <c r="D71" s="482" t="s">
        <v>182</v>
      </c>
      <c r="E71" s="482" t="s">
        <v>183</v>
      </c>
      <c r="F71" s="483" t="s">
        <v>88</v>
      </c>
      <c r="G71" s="482" t="s">
        <v>186</v>
      </c>
      <c r="H71" s="228" t="s">
        <v>0</v>
      </c>
      <c r="I71" s="641"/>
      <c r="J71" s="641"/>
      <c r="K71" s="642"/>
    </row>
    <row r="72" spans="2:16" s="21" customFormat="1" ht="10.5" x14ac:dyDescent="0.15">
      <c r="B72" s="237" t="s">
        <v>129</v>
      </c>
      <c r="C72" s="419">
        <v>488.01428182609806</v>
      </c>
      <c r="D72" s="419">
        <v>405.10189318170922</v>
      </c>
      <c r="E72" s="419">
        <v>454.6919884219385</v>
      </c>
      <c r="F72" s="419">
        <v>527.49266386969066</v>
      </c>
      <c r="G72" s="419">
        <v>390.9470946080462</v>
      </c>
      <c r="H72" s="419">
        <v>375.99550024090416</v>
      </c>
      <c r="K72" s="643"/>
    </row>
    <row r="73" spans="2:16" s="21" customFormat="1" ht="10.5" x14ac:dyDescent="0.15">
      <c r="B73" s="237" t="s">
        <v>130</v>
      </c>
      <c r="C73" s="419">
        <v>66.628533600184767</v>
      </c>
      <c r="D73" s="419">
        <v>74.884843951958402</v>
      </c>
      <c r="E73" s="419">
        <v>52.931565651391196</v>
      </c>
      <c r="F73" s="419">
        <v>48.523445583087948</v>
      </c>
      <c r="G73" s="419">
        <v>51.299858824031631</v>
      </c>
      <c r="H73" s="419">
        <v>56.41121430950389</v>
      </c>
      <c r="K73" s="643"/>
    </row>
    <row r="74" spans="2:16" s="21" customFormat="1" ht="10.5" x14ac:dyDescent="0.15">
      <c r="B74" s="237" t="s">
        <v>131</v>
      </c>
      <c r="C74" s="419">
        <v>242.23328215371717</v>
      </c>
      <c r="D74" s="419">
        <v>227.63847221633239</v>
      </c>
      <c r="E74" s="419">
        <v>193.96373194667035</v>
      </c>
      <c r="F74" s="419">
        <v>232.35228569722148</v>
      </c>
      <c r="G74" s="419">
        <v>248.77526871792199</v>
      </c>
      <c r="H74" s="419">
        <v>203.427183479592</v>
      </c>
      <c r="K74" s="643"/>
    </row>
    <row r="75" spans="2:16" s="29" customFormat="1" ht="10.5" x14ac:dyDescent="0.15">
      <c r="B75" s="470" t="s">
        <v>68</v>
      </c>
      <c r="C75" s="471">
        <v>796.88</v>
      </c>
      <c r="D75" s="471">
        <v>707.62999999999988</v>
      </c>
      <c r="E75" s="471">
        <v>701.59</v>
      </c>
      <c r="F75" s="471">
        <v>808.37</v>
      </c>
      <c r="G75" s="471">
        <v>691.02024125000003</v>
      </c>
      <c r="H75" s="471">
        <v>635.83319341000004</v>
      </c>
    </row>
    <row r="76" spans="2:16" ht="12" customHeight="1" x14ac:dyDescent="0.25">
      <c r="B76" s="2"/>
      <c r="C76" s="2"/>
      <c r="D76" s="2"/>
      <c r="E76" s="2"/>
      <c r="F76" s="2"/>
      <c r="G76" s="2"/>
      <c r="H76" s="2"/>
      <c r="I76" s="2"/>
      <c r="J76" s="2"/>
      <c r="K76"/>
      <c r="L76" s="8"/>
      <c r="M76" s="8"/>
      <c r="P76" s="8"/>
    </row>
    <row r="77" spans="2:16" s="21" customFormat="1" ht="10.5" x14ac:dyDescent="0.15">
      <c r="B77" s="639" t="s">
        <v>132</v>
      </c>
      <c r="C77" s="639"/>
      <c r="D77" s="639"/>
      <c r="E77" s="639"/>
      <c r="F77" s="639"/>
      <c r="G77" s="639"/>
      <c r="H77" s="639"/>
      <c r="I77" s="639"/>
      <c r="J77" s="639"/>
      <c r="K77" s="29"/>
    </row>
    <row r="78" spans="2:16" ht="12" customHeight="1" x14ac:dyDescent="0.25">
      <c r="B78" s="418"/>
      <c r="C78" s="806">
        <v>2024</v>
      </c>
      <c r="D78" s="807"/>
      <c r="E78" s="807"/>
      <c r="F78" s="807"/>
      <c r="G78" s="802">
        <v>2025</v>
      </c>
      <c r="H78" s="804"/>
      <c r="I78" s="21"/>
      <c r="J78" s="21"/>
      <c r="K78"/>
      <c r="L78" s="8"/>
      <c r="M78" s="8"/>
      <c r="P78" s="8"/>
    </row>
    <row r="79" spans="2:16" s="21" customFormat="1" ht="10.5" x14ac:dyDescent="0.15">
      <c r="B79" s="640"/>
      <c r="C79" s="482" t="s">
        <v>186</v>
      </c>
      <c r="D79" s="482" t="s">
        <v>182</v>
      </c>
      <c r="E79" s="482" t="s">
        <v>183</v>
      </c>
      <c r="F79" s="483" t="s">
        <v>88</v>
      </c>
      <c r="G79" s="482" t="s">
        <v>186</v>
      </c>
      <c r="H79" s="228" t="s">
        <v>0</v>
      </c>
      <c r="I79" s="641"/>
      <c r="J79" s="641"/>
      <c r="K79" s="642"/>
    </row>
    <row r="80" spans="2:16" s="21" customFormat="1" ht="10.5" x14ac:dyDescent="0.15">
      <c r="B80" s="237" t="s">
        <v>129</v>
      </c>
      <c r="C80" s="414">
        <v>1233.2847342043576</v>
      </c>
      <c r="D80" s="414">
        <v>1310.2792965188557</v>
      </c>
      <c r="E80" s="414">
        <v>1425.3630670594337</v>
      </c>
      <c r="F80" s="414">
        <v>1514.0328309144136</v>
      </c>
      <c r="G80" s="414">
        <v>1509.4253958059098</v>
      </c>
      <c r="H80" s="414">
        <v>1477.9138790044774</v>
      </c>
      <c r="K80" s="643"/>
    </row>
    <row r="81" spans="2:11" s="29" customFormat="1" ht="10.5" x14ac:dyDescent="0.15">
      <c r="B81" s="237" t="s">
        <v>130</v>
      </c>
      <c r="C81" s="414">
        <v>75.397716123829667</v>
      </c>
      <c r="D81" s="414">
        <v>72.656262604849843</v>
      </c>
      <c r="E81" s="414">
        <v>87.346694767662257</v>
      </c>
      <c r="F81" s="414">
        <v>83.709357238763857</v>
      </c>
      <c r="G81" s="414">
        <v>68.440901304045525</v>
      </c>
      <c r="H81" s="414">
        <v>58.448914219082155</v>
      </c>
      <c r="I81" s="21"/>
      <c r="J81" s="21"/>
      <c r="K81" s="643"/>
    </row>
    <row r="82" spans="2:11" s="29" customFormat="1" ht="10.5" x14ac:dyDescent="0.15">
      <c r="B82" s="237" t="s">
        <v>131</v>
      </c>
      <c r="C82" s="414">
        <v>573.22754967181277</v>
      </c>
      <c r="D82" s="414">
        <v>698.50444087629512</v>
      </c>
      <c r="E82" s="414">
        <v>783.55023817290464</v>
      </c>
      <c r="F82" s="414">
        <v>776.08781184682221</v>
      </c>
      <c r="G82" s="414">
        <v>738.88509566004439</v>
      </c>
      <c r="H82" s="414">
        <v>830.39881795644021</v>
      </c>
      <c r="I82" s="21"/>
      <c r="J82" s="21"/>
      <c r="K82" s="643"/>
    </row>
    <row r="83" spans="2:11" s="29" customFormat="1" ht="10.5" x14ac:dyDescent="0.15">
      <c r="B83" s="470" t="s">
        <v>68</v>
      </c>
      <c r="C83" s="414">
        <v>1881.91</v>
      </c>
      <c r="D83" s="414">
        <v>2081.4400000000005</v>
      </c>
      <c r="E83" s="414">
        <v>2296.2600000000007</v>
      </c>
      <c r="F83" s="414">
        <v>2373.8299999999995</v>
      </c>
      <c r="G83" s="414">
        <v>2316.7513927699997</v>
      </c>
      <c r="H83" s="414">
        <v>2366.7616111799998</v>
      </c>
    </row>
    <row r="84" spans="2:11" x14ac:dyDescent="0.2">
      <c r="B84" s="135"/>
    </row>
    <row r="120" spans="2:2" x14ac:dyDescent="0.2">
      <c r="B120" s="128"/>
    </row>
    <row r="121" spans="2:2" x14ac:dyDescent="0.2">
      <c r="B121" s="247"/>
    </row>
  </sheetData>
  <mergeCells count="7">
    <mergeCell ref="B1:J1"/>
    <mergeCell ref="B3:J3"/>
    <mergeCell ref="C70:F70"/>
    <mergeCell ref="C78:F78"/>
    <mergeCell ref="B5:J5"/>
    <mergeCell ref="G70:H70"/>
    <mergeCell ref="G78:H78"/>
  </mergeCells>
  <hyperlinks>
    <hyperlink ref="B1:C1" location="Cuprins_ro!B4" display="I. Balanța de plăți a Republicii Moldova în trimestrul I 2023 (date provizorii)" xr:uid="{584AD055-876D-461F-9897-C49561FEC19C}"/>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S47"/>
  <sheetViews>
    <sheetView showGridLines="0" showRowColHeaders="0" zoomScaleNormal="100" workbookViewId="0"/>
  </sheetViews>
  <sheetFormatPr defaultRowHeight="14.25" x14ac:dyDescent="0.2"/>
  <cols>
    <col min="1" max="1" customWidth="true" style="8" width="5.7109375" collapsed="false"/>
    <col min="2" max="2" customWidth="true" style="8" width="48.140625" collapsed="false"/>
    <col min="3" max="7" style="8" width="9.140625" collapsed="false"/>
    <col min="8" max="8" customWidth="true" style="8" width="9.5703125" collapsed="false"/>
    <col min="9" max="9" customWidth="true" style="8" width="30.7109375" collapsed="false"/>
    <col min="10" max="10" style="8" width="9.140625" collapsed="false"/>
    <col min="11" max="11" customWidth="true" style="8" width="8.42578125" collapsed="false"/>
    <col min="12" max="16384" style="8" width="9.140625" collapsed="false"/>
  </cols>
  <sheetData>
    <row r="1" spans="2:19" s="578" customFormat="1" x14ac:dyDescent="0.2">
      <c r="B1" s="752" t="s">
        <v>205</v>
      </c>
      <c r="C1" s="753"/>
      <c r="D1" s="753"/>
      <c r="E1" s="753"/>
      <c r="F1" s="753"/>
      <c r="G1" s="753"/>
      <c r="H1" s="753"/>
      <c r="I1" s="185"/>
    </row>
    <row r="2" spans="2:19" ht="11.25" customHeight="1" x14ac:dyDescent="0.2"/>
    <row r="3" spans="2:19" s="578" customFormat="1" x14ac:dyDescent="0.2">
      <c r="B3" s="792" t="s">
        <v>66</v>
      </c>
      <c r="C3" s="792"/>
      <c r="D3" s="792"/>
      <c r="E3" s="792"/>
      <c r="F3" s="792"/>
      <c r="G3" s="792"/>
      <c r="H3" s="792"/>
    </row>
    <row r="4" spans="2:19" ht="5.0999999999999996" customHeight="1" thickBot="1" x14ac:dyDescent="0.25">
      <c r="B4" s="120"/>
    </row>
    <row r="5" spans="2:19" s="21" customFormat="1" ht="11.25" thickBot="1" x14ac:dyDescent="0.2">
      <c r="B5" s="644"/>
      <c r="C5" s="810" t="s">
        <v>111</v>
      </c>
      <c r="D5" s="811"/>
      <c r="E5" s="810" t="s">
        <v>113</v>
      </c>
      <c r="F5" s="811"/>
      <c r="G5" s="810" t="s">
        <v>97</v>
      </c>
      <c r="H5" s="811"/>
    </row>
    <row r="6" spans="2:19" s="21" customFormat="1" ht="11.25" thickBot="1" x14ac:dyDescent="0.2">
      <c r="B6" s="644"/>
      <c r="C6" s="810" t="s">
        <v>306</v>
      </c>
      <c r="D6" s="811"/>
      <c r="E6" s="810" t="s">
        <v>306</v>
      </c>
      <c r="F6" s="811"/>
      <c r="G6" s="810" t="s">
        <v>306</v>
      </c>
      <c r="H6" s="811"/>
    </row>
    <row r="7" spans="2:19" s="68" customFormat="1" ht="12.75" thickBot="1" x14ac:dyDescent="0.25">
      <c r="B7" s="63"/>
      <c r="C7" s="586" t="s">
        <v>196</v>
      </c>
      <c r="D7" s="50">
        <v>2025</v>
      </c>
      <c r="E7" s="586" t="s">
        <v>196</v>
      </c>
      <c r="F7" s="50">
        <v>2025</v>
      </c>
      <c r="G7" s="586" t="s">
        <v>196</v>
      </c>
      <c r="H7" s="50">
        <v>2025</v>
      </c>
    </row>
    <row r="8" spans="2:19" s="68" customFormat="1" ht="13.5" thickTop="1" thickBot="1" x14ac:dyDescent="0.25">
      <c r="B8" s="65" t="s">
        <v>114</v>
      </c>
      <c r="C8" s="382">
        <v>2.2999999999999998</v>
      </c>
      <c r="D8" s="383">
        <v>-7.6</v>
      </c>
      <c r="E8" s="384">
        <v>3</v>
      </c>
      <c r="F8" s="383">
        <v>2.6</v>
      </c>
      <c r="G8" s="384">
        <v>3.5</v>
      </c>
      <c r="H8" s="384">
        <v>7.8</v>
      </c>
    </row>
    <row r="9" spans="2:19" s="68" customFormat="1" ht="13.5" thickTop="1" thickBot="1" x14ac:dyDescent="0.25">
      <c r="B9" s="65" t="s">
        <v>307</v>
      </c>
      <c r="C9" s="376">
        <v>-14</v>
      </c>
      <c r="D9" s="377">
        <v>-2.7</v>
      </c>
      <c r="E9" s="59">
        <v>-2.2000000000000002</v>
      </c>
      <c r="F9" s="377">
        <v>4</v>
      </c>
      <c r="G9" s="59">
        <v>6.8</v>
      </c>
      <c r="H9" s="59">
        <v>7.4</v>
      </c>
    </row>
    <row r="10" spans="2:19" s="68" customFormat="1" ht="13.5" thickTop="1" thickBot="1" x14ac:dyDescent="0.25">
      <c r="B10" s="65" t="s">
        <v>118</v>
      </c>
      <c r="C10" s="376">
        <v>0.4</v>
      </c>
      <c r="D10" s="377">
        <v>-0.5</v>
      </c>
      <c r="E10" s="59">
        <v>1.1000000000000001</v>
      </c>
      <c r="F10" s="377">
        <v>0.4</v>
      </c>
      <c r="G10" s="59">
        <v>1.5</v>
      </c>
      <c r="H10" s="59">
        <v>0.9</v>
      </c>
    </row>
    <row r="11" spans="2:19" s="68" customFormat="1" ht="13.5" thickTop="1" thickBot="1" x14ac:dyDescent="0.25">
      <c r="B11" s="65" t="s">
        <v>308</v>
      </c>
      <c r="C11" s="376">
        <v>-0.6</v>
      </c>
      <c r="D11" s="377">
        <v>0</v>
      </c>
      <c r="E11" s="59">
        <v>0.6</v>
      </c>
      <c r="F11" s="377">
        <v>0.4</v>
      </c>
      <c r="G11" s="59">
        <v>1.6</v>
      </c>
      <c r="H11" s="59">
        <v>0.6</v>
      </c>
    </row>
    <row r="12" spans="2:19" s="68" customFormat="1" ht="13.5" thickTop="1" thickBot="1" x14ac:dyDescent="0.25">
      <c r="B12" s="65" t="s">
        <v>309</v>
      </c>
      <c r="C12" s="376">
        <v>-0.6</v>
      </c>
      <c r="D12" s="377">
        <v>-0.2</v>
      </c>
      <c r="E12" s="59">
        <v>0.1</v>
      </c>
      <c r="F12" s="377">
        <v>0</v>
      </c>
      <c r="G12" s="59">
        <v>0.7</v>
      </c>
      <c r="H12" s="59">
        <v>0.2</v>
      </c>
    </row>
    <row r="13" spans="2:19" s="68" customFormat="1" ht="13.5" thickTop="1" thickBot="1" x14ac:dyDescent="0.25">
      <c r="B13" s="65" t="s">
        <v>310</v>
      </c>
      <c r="C13" s="376">
        <v>1.3</v>
      </c>
      <c r="D13" s="377">
        <v>0.9</v>
      </c>
      <c r="E13" s="59">
        <v>1.9</v>
      </c>
      <c r="F13" s="377">
        <v>1.2</v>
      </c>
      <c r="G13" s="59">
        <v>2.4</v>
      </c>
      <c r="H13" s="59">
        <v>1.3</v>
      </c>
    </row>
    <row r="14" spans="2:19" s="68" customFormat="1" ht="12" customHeight="1" thickTop="1" thickBot="1" x14ac:dyDescent="0.25">
      <c r="B14" s="65" t="s">
        <v>311</v>
      </c>
      <c r="C14" s="376">
        <v>1.2</v>
      </c>
      <c r="D14" s="377">
        <v>-1</v>
      </c>
      <c r="E14" s="59">
        <v>2.7</v>
      </c>
      <c r="F14" s="377">
        <v>3.4</v>
      </c>
      <c r="G14" s="59">
        <v>3.8</v>
      </c>
      <c r="H14" s="59">
        <v>5.6</v>
      </c>
    </row>
    <row r="15" spans="2:19" s="68" customFormat="1" ht="13.5" thickTop="1" thickBot="1" x14ac:dyDescent="0.25">
      <c r="B15" s="65" t="s">
        <v>312</v>
      </c>
      <c r="C15" s="376">
        <v>-1</v>
      </c>
      <c r="D15" s="377">
        <v>0</v>
      </c>
      <c r="E15" s="59">
        <v>3.3</v>
      </c>
      <c r="F15" s="377">
        <v>1.2</v>
      </c>
      <c r="G15" s="59">
        <v>6.6</v>
      </c>
      <c r="H15" s="59">
        <v>1.9</v>
      </c>
    </row>
    <row r="16" spans="2:19" s="21" customFormat="1" ht="12" thickTop="1" thickBot="1" x14ac:dyDescent="0.2">
      <c r="B16" s="191" t="s">
        <v>313</v>
      </c>
      <c r="C16" s="619">
        <v>-0.5</v>
      </c>
      <c r="D16" s="620">
        <v>1</v>
      </c>
      <c r="E16" s="515">
        <v>1.9</v>
      </c>
      <c r="F16" s="620">
        <v>0.5</v>
      </c>
      <c r="G16" s="515">
        <v>3.7</v>
      </c>
      <c r="H16" s="515">
        <v>0.2</v>
      </c>
      <c r="S16" s="645"/>
    </row>
    <row r="17" spans="2:8" s="21" customFormat="1" ht="10.5" x14ac:dyDescent="0.15">
      <c r="B17" s="190" t="s">
        <v>303</v>
      </c>
      <c r="C17" s="626">
        <v>-11.5</v>
      </c>
      <c r="D17" s="628">
        <v>-10.1</v>
      </c>
      <c r="E17" s="627">
        <v>12.4</v>
      </c>
      <c r="F17" s="628">
        <v>13.7</v>
      </c>
      <c r="G17" s="627">
        <v>30.5</v>
      </c>
      <c r="H17" s="627">
        <v>26</v>
      </c>
    </row>
    <row r="18" spans="2:8" s="21" customFormat="1" ht="10.5" x14ac:dyDescent="0.15">
      <c r="B18" s="498" t="s">
        <v>262</v>
      </c>
    </row>
    <row r="34" spans="2:8" x14ac:dyDescent="0.2">
      <c r="C34" s="43"/>
      <c r="D34" s="43"/>
      <c r="E34" s="43"/>
      <c r="F34" s="43"/>
      <c r="G34" s="43"/>
      <c r="H34" s="43"/>
    </row>
    <row r="35" spans="2:8" x14ac:dyDescent="0.2">
      <c r="C35" s="43"/>
      <c r="D35" s="43"/>
      <c r="E35" s="43"/>
      <c r="F35" s="43"/>
      <c r="G35" s="43"/>
      <c r="H35" s="43"/>
    </row>
    <row r="36" spans="2:8" x14ac:dyDescent="0.2">
      <c r="B36" s="552"/>
      <c r="C36" s="43"/>
      <c r="D36" s="43"/>
      <c r="E36" s="43"/>
      <c r="F36" s="43"/>
      <c r="G36" s="43"/>
      <c r="H36" s="43"/>
    </row>
    <row r="37" spans="2:8" x14ac:dyDescent="0.2">
      <c r="C37" s="43"/>
      <c r="D37" s="43"/>
      <c r="E37" s="43"/>
      <c r="F37" s="43"/>
      <c r="G37" s="43"/>
      <c r="H37" s="43"/>
    </row>
    <row r="38" spans="2:8" x14ac:dyDescent="0.2">
      <c r="C38" s="43"/>
      <c r="D38" s="43"/>
      <c r="E38" s="43"/>
      <c r="F38" s="43"/>
      <c r="G38" s="43"/>
      <c r="H38" s="43"/>
    </row>
    <row r="39" spans="2:8" x14ac:dyDescent="0.2">
      <c r="C39" s="43"/>
      <c r="D39" s="43"/>
      <c r="E39" s="43"/>
      <c r="F39" s="43"/>
      <c r="G39" s="43"/>
      <c r="H39" s="43"/>
    </row>
    <row r="40" spans="2:8" x14ac:dyDescent="0.2">
      <c r="C40" s="43"/>
      <c r="D40" s="43"/>
      <c r="E40" s="43"/>
      <c r="F40" s="43"/>
      <c r="G40" s="43"/>
      <c r="H40" s="43"/>
    </row>
    <row r="41" spans="2:8" x14ac:dyDescent="0.2">
      <c r="C41" s="43"/>
      <c r="D41" s="43"/>
      <c r="E41" s="43"/>
      <c r="F41" s="43"/>
      <c r="G41" s="43"/>
      <c r="H41" s="43"/>
    </row>
    <row r="42" spans="2:8" x14ac:dyDescent="0.2">
      <c r="C42" s="43"/>
      <c r="D42" s="43"/>
      <c r="E42" s="43"/>
      <c r="F42" s="43"/>
      <c r="G42" s="43"/>
      <c r="H42" s="43"/>
    </row>
    <row r="43" spans="2:8" x14ac:dyDescent="0.2">
      <c r="C43" s="43"/>
      <c r="D43" s="43"/>
      <c r="E43" s="43"/>
      <c r="F43" s="43"/>
      <c r="G43" s="43"/>
      <c r="H43" s="43"/>
    </row>
    <row r="44" spans="2:8" x14ac:dyDescent="0.2">
      <c r="C44" s="43"/>
      <c r="D44" s="43"/>
      <c r="E44" s="43"/>
      <c r="F44" s="43"/>
      <c r="G44" s="43"/>
      <c r="H44" s="43"/>
    </row>
    <row r="45" spans="2:8" x14ac:dyDescent="0.2">
      <c r="C45" s="43"/>
      <c r="D45" s="43"/>
      <c r="E45" s="43"/>
      <c r="F45" s="43"/>
      <c r="G45" s="43"/>
      <c r="H45" s="43"/>
    </row>
    <row r="46" spans="2:8" x14ac:dyDescent="0.2">
      <c r="C46" s="43"/>
      <c r="D46" s="43"/>
      <c r="E46" s="43"/>
      <c r="F46" s="43"/>
      <c r="G46" s="43"/>
      <c r="H46" s="43"/>
    </row>
    <row r="47" spans="2:8" x14ac:dyDescent="0.2">
      <c r="C47" s="43"/>
      <c r="D47" s="43"/>
      <c r="E47" s="43"/>
      <c r="F47" s="43"/>
      <c r="G47" s="43"/>
      <c r="H47" s="43"/>
    </row>
  </sheetData>
  <mergeCells count="8">
    <mergeCell ref="C6:D6"/>
    <mergeCell ref="E6:F6"/>
    <mergeCell ref="G6:H6"/>
    <mergeCell ref="B1:H1"/>
    <mergeCell ref="B3:H3"/>
    <mergeCell ref="C5:D5"/>
    <mergeCell ref="E5:F5"/>
    <mergeCell ref="G5:H5"/>
  </mergeCells>
  <hyperlinks>
    <hyperlink ref="B1:C1" location="Cuprins_ro!B4" display="I. Balanța de plăți a Republicii Moldova în trimestrul I 2023 (date provizorii)" xr:uid="{11D0B78C-2539-4677-A398-A581129B4442}"/>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W68"/>
  <sheetViews>
    <sheetView showGridLines="0" showRowColHeaders="0" zoomScaleNormal="100" workbookViewId="0"/>
  </sheetViews>
  <sheetFormatPr defaultRowHeight="14.25" x14ac:dyDescent="0.2"/>
  <cols>
    <col min="1" max="1" customWidth="true" style="8" width="5.7109375" collapsed="false"/>
    <col min="2" max="2" customWidth="true" style="137" width="37.28515625" collapsed="false"/>
    <col min="3" max="6" customWidth="true" style="8" width="11.140625" collapsed="false"/>
    <col min="7" max="7" customWidth="true" style="481" width="11.140625" collapsed="false"/>
    <col min="8" max="8" customWidth="true" style="8" width="11.140625" collapsed="false"/>
    <col min="9" max="16384" style="8" width="9.140625" collapsed="false"/>
  </cols>
  <sheetData>
    <row r="1" spans="2:10" s="578" customFormat="1" x14ac:dyDescent="0.2">
      <c r="B1" s="752" t="s">
        <v>205</v>
      </c>
      <c r="C1" s="753"/>
      <c r="D1" s="753"/>
      <c r="E1" s="753"/>
      <c r="F1" s="753"/>
      <c r="G1" s="753"/>
      <c r="H1" s="753"/>
      <c r="I1" s="185"/>
    </row>
    <row r="2" spans="2:10" ht="11.25" customHeight="1" x14ac:dyDescent="0.2"/>
    <row r="3" spans="2:10" s="40" customFormat="1" ht="30" customHeight="1" x14ac:dyDescent="0.25">
      <c r="B3" s="805" t="s">
        <v>206</v>
      </c>
      <c r="C3" s="805"/>
      <c r="D3" s="805"/>
      <c r="E3" s="805"/>
      <c r="F3" s="805"/>
      <c r="G3" s="805"/>
      <c r="H3" s="805"/>
    </row>
    <row r="4" spans="2:10" ht="5.0999999999999996" customHeight="1" x14ac:dyDescent="0.2">
      <c r="B4" s="232"/>
      <c r="C4" s="203"/>
      <c r="D4" s="203"/>
      <c r="E4" s="203"/>
      <c r="F4" s="203"/>
      <c r="G4" s="203"/>
      <c r="H4" s="203"/>
    </row>
    <row r="5" spans="2:10" s="204" customFormat="1" x14ac:dyDescent="0.2">
      <c r="B5" s="816" t="s">
        <v>135</v>
      </c>
      <c r="C5" s="816"/>
      <c r="D5" s="816"/>
      <c r="E5" s="816"/>
      <c r="F5" s="816"/>
      <c r="G5" s="816"/>
      <c r="H5" s="816"/>
      <c r="J5" s="363"/>
    </row>
    <row r="26" spans="2:23" s="21" customFormat="1" ht="12" x14ac:dyDescent="0.15">
      <c r="B26" s="746" t="s">
        <v>511</v>
      </c>
      <c r="C26" s="2"/>
      <c r="D26" s="2"/>
      <c r="E26" s="2"/>
      <c r="F26" s="2"/>
      <c r="G26" s="2"/>
      <c r="H26" s="2"/>
    </row>
    <row r="27" spans="2:23" ht="12" customHeight="1" x14ac:dyDescent="0.2">
      <c r="B27" s="498" t="s">
        <v>262</v>
      </c>
      <c r="C27" s="20"/>
      <c r="D27" s="20"/>
      <c r="E27" s="20"/>
      <c r="F27" s="20"/>
      <c r="G27" s="479"/>
      <c r="H27" s="20"/>
    </row>
    <row r="28" spans="2:23" s="745" customFormat="1" ht="15" customHeight="1" x14ac:dyDescent="0.2">
      <c r="B28" s="498"/>
      <c r="C28" s="744"/>
      <c r="D28" s="744"/>
      <c r="E28" s="744"/>
      <c r="F28" s="744"/>
      <c r="G28" s="744"/>
      <c r="H28" s="744"/>
    </row>
    <row r="29" spans="2:23" ht="11.25" customHeight="1" x14ac:dyDescent="0.2">
      <c r="B29" s="812"/>
      <c r="C29" s="814">
        <v>2024</v>
      </c>
      <c r="D29" s="815"/>
      <c r="E29" s="815"/>
      <c r="F29" s="815"/>
      <c r="G29" s="814">
        <v>2025</v>
      </c>
      <c r="H29" s="817"/>
    </row>
    <row r="30" spans="2:23" s="21" customFormat="1" ht="10.5" x14ac:dyDescent="0.15">
      <c r="B30" s="813"/>
      <c r="C30" s="482" t="s">
        <v>186</v>
      </c>
      <c r="D30" s="482" t="s">
        <v>182</v>
      </c>
      <c r="E30" s="482" t="s">
        <v>183</v>
      </c>
      <c r="F30" s="483" t="s">
        <v>88</v>
      </c>
      <c r="G30" s="482" t="s">
        <v>186</v>
      </c>
      <c r="H30" s="228" t="s">
        <v>0</v>
      </c>
    </row>
    <row r="31" spans="2:23" s="21" customFormat="1" ht="10.5" x14ac:dyDescent="0.15">
      <c r="B31" s="139" t="s">
        <v>314</v>
      </c>
      <c r="C31" s="140">
        <v>144.93</v>
      </c>
      <c r="D31" s="140">
        <v>133.69</v>
      </c>
      <c r="E31" s="140">
        <v>157.63999999999999</v>
      </c>
      <c r="F31" s="140">
        <v>133.75</v>
      </c>
      <c r="G31" s="140">
        <v>117.13</v>
      </c>
      <c r="H31" s="140">
        <v>132.35</v>
      </c>
      <c r="I31" s="646"/>
      <c r="Q31" s="238"/>
      <c r="R31" s="238"/>
      <c r="W31" s="646"/>
    </row>
    <row r="32" spans="2:23" s="21" customFormat="1" ht="10.5" x14ac:dyDescent="0.15">
      <c r="B32" s="139" t="s">
        <v>315</v>
      </c>
      <c r="C32" s="140">
        <v>-2.839999999999975</v>
      </c>
      <c r="D32" s="140">
        <v>28.1</v>
      </c>
      <c r="E32" s="140">
        <v>85.7</v>
      </c>
      <c r="F32" s="140">
        <v>111.62</v>
      </c>
      <c r="G32" s="140">
        <v>176.51719277000001</v>
      </c>
      <c r="H32" s="140">
        <v>51.165011180000008</v>
      </c>
      <c r="I32" s="646"/>
      <c r="Q32" s="238"/>
      <c r="R32" s="238"/>
    </row>
    <row r="33" spans="2:18" s="21" customFormat="1" ht="10.5" x14ac:dyDescent="0.15">
      <c r="B33" s="139" t="s">
        <v>316</v>
      </c>
      <c r="C33" s="140">
        <v>67.81</v>
      </c>
      <c r="D33" s="140">
        <v>63.82</v>
      </c>
      <c r="E33" s="140">
        <v>77.13</v>
      </c>
      <c r="F33" s="140">
        <v>70.69</v>
      </c>
      <c r="G33" s="140">
        <v>59.21</v>
      </c>
      <c r="H33" s="140">
        <v>46.52</v>
      </c>
      <c r="I33" s="646"/>
      <c r="Q33" s="238"/>
      <c r="R33" s="238"/>
    </row>
    <row r="34" spans="2:18" s="21" customFormat="1" ht="10.5" x14ac:dyDescent="0.15">
      <c r="B34" s="139" t="s">
        <v>317</v>
      </c>
      <c r="C34" s="140">
        <v>18.309999999999999</v>
      </c>
      <c r="D34" s="140">
        <v>18.23</v>
      </c>
      <c r="E34" s="140">
        <v>37.29</v>
      </c>
      <c r="F34" s="140">
        <v>53.82</v>
      </c>
      <c r="G34" s="140">
        <v>108.98</v>
      </c>
      <c r="H34" s="140">
        <v>90.68</v>
      </c>
      <c r="I34" s="646"/>
      <c r="Q34" s="238"/>
      <c r="R34" s="238"/>
    </row>
    <row r="35" spans="2:18" s="21" customFormat="1" ht="10.5" x14ac:dyDescent="0.15">
      <c r="B35" s="139" t="s">
        <v>318</v>
      </c>
      <c r="C35" s="140">
        <v>3.06</v>
      </c>
      <c r="D35" s="140">
        <v>2.4700000000000002</v>
      </c>
      <c r="E35" s="140">
        <v>2.16</v>
      </c>
      <c r="F35" s="140">
        <v>4.53</v>
      </c>
      <c r="G35" s="140">
        <v>3.63</v>
      </c>
      <c r="H35" s="140">
        <v>3.27</v>
      </c>
      <c r="I35" s="646"/>
      <c r="Q35" s="238"/>
      <c r="R35" s="238"/>
    </row>
    <row r="36" spans="2:18" s="21" customFormat="1" ht="10.5" x14ac:dyDescent="0.15">
      <c r="B36" s="139" t="s">
        <v>319</v>
      </c>
      <c r="C36" s="140">
        <v>0.1</v>
      </c>
      <c r="D36" s="140">
        <v>0.08</v>
      </c>
      <c r="E36" s="140">
        <v>0.11</v>
      </c>
      <c r="F36" s="140">
        <v>0.02</v>
      </c>
      <c r="G36" s="140">
        <v>0.03</v>
      </c>
      <c r="H36" s="140">
        <v>0.04</v>
      </c>
      <c r="I36" s="646"/>
      <c r="Q36" s="238"/>
      <c r="R36" s="238"/>
    </row>
    <row r="37" spans="2:18" s="21" customFormat="1" ht="10.5" x14ac:dyDescent="0.15">
      <c r="B37" s="139" t="s">
        <v>313</v>
      </c>
      <c r="C37" s="140">
        <v>23.819999999999936</v>
      </c>
      <c r="D37" s="140">
        <v>29.710000000000051</v>
      </c>
      <c r="E37" s="140">
        <v>34.88000000000001</v>
      </c>
      <c r="F37" s="140">
        <v>29.680000000000032</v>
      </c>
      <c r="G37" s="140">
        <v>28.530000000000058</v>
      </c>
      <c r="H37" s="140">
        <v>31.819999999999979</v>
      </c>
      <c r="I37" s="646"/>
      <c r="Q37" s="238"/>
      <c r="R37" s="238"/>
    </row>
    <row r="38" spans="2:18" s="21" customFormat="1" ht="10.5" x14ac:dyDescent="0.15">
      <c r="B38" s="141" t="s">
        <v>303</v>
      </c>
      <c r="C38" s="236">
        <v>255.18999999999997</v>
      </c>
      <c r="D38" s="236">
        <v>276.10000000000008</v>
      </c>
      <c r="E38" s="236">
        <v>394.91</v>
      </c>
      <c r="F38" s="236">
        <v>404.11</v>
      </c>
      <c r="G38" s="236">
        <v>494.02719277000006</v>
      </c>
      <c r="H38" s="236">
        <v>355.84501117999997</v>
      </c>
      <c r="I38" s="646"/>
      <c r="Q38" s="239"/>
      <c r="R38" s="239"/>
    </row>
    <row r="39" spans="2:18" ht="12" customHeight="1" x14ac:dyDescent="0.2">
      <c r="B39" s="142"/>
    </row>
    <row r="40" spans="2:18" ht="12" customHeight="1" x14ac:dyDescent="0.2">
      <c r="B40" s="8"/>
    </row>
    <row r="41" spans="2:18" x14ac:dyDescent="0.2">
      <c r="B41" s="8"/>
    </row>
    <row r="42" spans="2:18" x14ac:dyDescent="0.2">
      <c r="B42" s="8"/>
    </row>
    <row r="43" spans="2:18" x14ac:dyDescent="0.2">
      <c r="B43" s="8"/>
    </row>
    <row r="44" spans="2:18" x14ac:dyDescent="0.2">
      <c r="B44" s="8"/>
    </row>
    <row r="45" spans="2:18" x14ac:dyDescent="0.2">
      <c r="B45" s="8"/>
    </row>
    <row r="46" spans="2:18" x14ac:dyDescent="0.2">
      <c r="B46" s="8"/>
    </row>
    <row r="47" spans="2:18" x14ac:dyDescent="0.2">
      <c r="B47" s="8"/>
    </row>
    <row r="52" spans="2:8" x14ac:dyDescent="0.2">
      <c r="B52" s="8"/>
    </row>
    <row r="53" spans="2:8" x14ac:dyDescent="0.2">
      <c r="B53" s="8"/>
    </row>
    <row r="54" spans="2:8" x14ac:dyDescent="0.2">
      <c r="B54" s="8"/>
    </row>
    <row r="55" spans="2:8" x14ac:dyDescent="0.2">
      <c r="B55" s="8"/>
    </row>
    <row r="56" spans="2:8" x14ac:dyDescent="0.2">
      <c r="B56" s="8"/>
    </row>
    <row r="57" spans="2:8" x14ac:dyDescent="0.2">
      <c r="B57" s="8"/>
    </row>
    <row r="58" spans="2:8" x14ac:dyDescent="0.2">
      <c r="B58" s="8"/>
    </row>
    <row r="59" spans="2:8" x14ac:dyDescent="0.2">
      <c r="B59" s="8"/>
    </row>
    <row r="61" spans="2:8" x14ac:dyDescent="0.2">
      <c r="C61" s="111"/>
      <c r="D61" s="111"/>
      <c r="E61" s="111"/>
      <c r="F61" s="111"/>
      <c r="G61" s="111"/>
      <c r="H61" s="111"/>
    </row>
    <row r="62" spans="2:8" x14ac:dyDescent="0.2">
      <c r="C62" s="111"/>
      <c r="D62" s="111"/>
      <c r="E62" s="111"/>
      <c r="F62" s="111"/>
      <c r="G62" s="111"/>
      <c r="H62" s="111"/>
    </row>
    <row r="63" spans="2:8" x14ac:dyDescent="0.2">
      <c r="C63" s="111"/>
      <c r="D63" s="111"/>
      <c r="E63" s="111"/>
      <c r="F63" s="111"/>
      <c r="G63" s="111"/>
      <c r="H63" s="111"/>
    </row>
    <row r="64" spans="2:8" x14ac:dyDescent="0.2">
      <c r="C64" s="111"/>
      <c r="D64" s="111"/>
      <c r="E64" s="111"/>
      <c r="F64" s="111"/>
      <c r="G64" s="111"/>
      <c r="H64" s="111"/>
    </row>
    <row r="65" spans="3:8" x14ac:dyDescent="0.2">
      <c r="C65" s="111"/>
      <c r="D65" s="111"/>
      <c r="E65" s="111"/>
      <c r="F65" s="111"/>
      <c r="G65" s="111"/>
      <c r="H65" s="111"/>
    </row>
    <row r="66" spans="3:8" x14ac:dyDescent="0.2">
      <c r="C66" s="111"/>
      <c r="D66" s="111"/>
      <c r="E66" s="111"/>
      <c r="F66" s="111"/>
      <c r="G66" s="111"/>
      <c r="H66" s="111"/>
    </row>
    <row r="67" spans="3:8" x14ac:dyDescent="0.2">
      <c r="C67" s="111"/>
      <c r="D67" s="111"/>
      <c r="E67" s="111"/>
      <c r="F67" s="111"/>
      <c r="G67" s="111"/>
      <c r="H67" s="111"/>
    </row>
    <row r="68" spans="3:8" x14ac:dyDescent="0.2">
      <c r="C68" s="111"/>
      <c r="D68" s="111"/>
      <c r="E68" s="111"/>
      <c r="F68" s="111"/>
      <c r="G68" s="111"/>
      <c r="H68" s="111"/>
    </row>
  </sheetData>
  <mergeCells count="6">
    <mergeCell ref="B3:H3"/>
    <mergeCell ref="B1:H1"/>
    <mergeCell ref="B29:B30"/>
    <mergeCell ref="C29:F29"/>
    <mergeCell ref="B5:H5"/>
    <mergeCell ref="G29:H29"/>
  </mergeCells>
  <hyperlinks>
    <hyperlink ref="B1:C1" location="Cuprins_ro!B4" display="I. Balanța de plăți a Republicii Moldova în trimestrul I 2023 (date provizorii)" xr:uid="{D1D29BC0-F276-4416-AB2B-3CFFE22CF27C}"/>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H43"/>
  <sheetViews>
    <sheetView showGridLines="0" showRowColHeaders="0" zoomScaleNormal="100" workbookViewId="0"/>
  </sheetViews>
  <sheetFormatPr defaultRowHeight="14.25" x14ac:dyDescent="0.2"/>
  <cols>
    <col min="1" max="1" customWidth="true" style="8" width="5.7109375" collapsed="false"/>
    <col min="2" max="2" customWidth="true" style="8" width="32.140625" collapsed="false"/>
    <col min="3" max="6" customWidth="true" style="8" width="10.85546875" collapsed="false"/>
    <col min="7" max="7" customWidth="true" style="481" width="10.85546875" collapsed="false"/>
    <col min="8" max="8" customWidth="true" style="8" width="10.85546875" collapsed="false"/>
    <col min="9" max="16384" style="8" width="9.140625" collapsed="false"/>
  </cols>
  <sheetData>
    <row r="1" spans="2:8" s="578" customFormat="1" x14ac:dyDescent="0.2">
      <c r="B1" s="752" t="s">
        <v>205</v>
      </c>
      <c r="C1" s="753"/>
      <c r="D1" s="753"/>
      <c r="E1" s="753"/>
      <c r="F1" s="753"/>
      <c r="G1" s="753"/>
      <c r="H1" s="753"/>
    </row>
    <row r="2" spans="2:8" ht="11.25" customHeight="1" x14ac:dyDescent="0.2"/>
    <row r="3" spans="2:8" s="40" customFormat="1" ht="30" customHeight="1" x14ac:dyDescent="0.25">
      <c r="B3" s="754" t="s">
        <v>133</v>
      </c>
      <c r="C3" s="754"/>
      <c r="D3" s="754"/>
      <c r="E3" s="754"/>
      <c r="F3" s="754"/>
      <c r="G3" s="754"/>
      <c r="H3" s="754"/>
    </row>
    <row r="4" spans="2:8" ht="5.0999999999999996" customHeight="1" x14ac:dyDescent="0.2"/>
    <row r="5" spans="2:8" s="204" customFormat="1" x14ac:dyDescent="0.2">
      <c r="B5" s="816" t="s">
        <v>136</v>
      </c>
      <c r="C5" s="816"/>
      <c r="D5" s="816"/>
      <c r="E5" s="816"/>
      <c r="F5" s="816"/>
      <c r="G5" s="816"/>
      <c r="H5" s="816"/>
    </row>
    <row r="24" spans="2:8" s="21" customFormat="1" ht="10.5" x14ac:dyDescent="0.15">
      <c r="B24" s="498" t="s">
        <v>262</v>
      </c>
    </row>
    <row r="25" spans="2:8" ht="15" customHeight="1" x14ac:dyDescent="0.2">
      <c r="B25" s="247"/>
      <c r="C25" s="20"/>
      <c r="D25" s="20"/>
      <c r="E25" s="20"/>
      <c r="F25" s="20"/>
      <c r="G25" s="479"/>
      <c r="H25" s="20"/>
    </row>
    <row r="26" spans="2:8" ht="11.25" customHeight="1" x14ac:dyDescent="0.2">
      <c r="B26" s="818"/>
      <c r="C26" s="802">
        <v>2024</v>
      </c>
      <c r="D26" s="803"/>
      <c r="E26" s="803"/>
      <c r="F26" s="803"/>
      <c r="G26" s="802">
        <v>2025</v>
      </c>
      <c r="H26" s="804"/>
    </row>
    <row r="27" spans="2:8" s="21" customFormat="1" ht="10.5" x14ac:dyDescent="0.15">
      <c r="B27" s="819"/>
      <c r="C27" s="482" t="s">
        <v>186</v>
      </c>
      <c r="D27" s="482" t="s">
        <v>182</v>
      </c>
      <c r="E27" s="482" t="s">
        <v>183</v>
      </c>
      <c r="F27" s="483" t="s">
        <v>88</v>
      </c>
      <c r="G27" s="482" t="s">
        <v>186</v>
      </c>
      <c r="H27" s="228" t="s">
        <v>0</v>
      </c>
    </row>
    <row r="28" spans="2:8" s="21" customFormat="1" ht="10.5" x14ac:dyDescent="0.15">
      <c r="B28" s="143" t="s">
        <v>320</v>
      </c>
      <c r="C28" s="61">
        <v>217.13043316</v>
      </c>
      <c r="D28" s="61">
        <v>246.16900501999993</v>
      </c>
      <c r="E28" s="61">
        <v>236.46917564000023</v>
      </c>
      <c r="F28" s="61">
        <v>235.17630048000001</v>
      </c>
      <c r="G28" s="61">
        <v>192.46761072999988</v>
      </c>
      <c r="H28" s="61">
        <v>238.8441389599999</v>
      </c>
    </row>
    <row r="29" spans="2:8" s="21" customFormat="1" ht="10.5" x14ac:dyDescent="0.15">
      <c r="B29" s="3" t="s">
        <v>111</v>
      </c>
      <c r="C29" s="61">
        <v>575.89922504000003</v>
      </c>
      <c r="D29" s="61">
        <v>691.25729493000006</v>
      </c>
      <c r="E29" s="61">
        <v>750.75237161000018</v>
      </c>
      <c r="F29" s="61">
        <v>714.15379933999998</v>
      </c>
      <c r="G29" s="61">
        <v>618.19845289999989</v>
      </c>
      <c r="H29" s="61">
        <v>803.80959643999995</v>
      </c>
    </row>
    <row r="30" spans="2:8" s="21" customFormat="1" ht="10.5" x14ac:dyDescent="0.15">
      <c r="B30" s="3" t="s">
        <v>113</v>
      </c>
      <c r="C30" s="61">
        <v>358.76879188000004</v>
      </c>
      <c r="D30" s="61">
        <v>445.08828991000013</v>
      </c>
      <c r="E30" s="61">
        <v>514.28319596999995</v>
      </c>
      <c r="F30" s="61">
        <v>478.97749885999997</v>
      </c>
      <c r="G30" s="61">
        <v>425.73084217000002</v>
      </c>
      <c r="H30" s="61">
        <v>564.96545748000005</v>
      </c>
    </row>
    <row r="31" spans="2:8" s="21" customFormat="1" ht="10.5" x14ac:dyDescent="0.15">
      <c r="B31" s="144" t="s">
        <v>321</v>
      </c>
      <c r="C31" s="323">
        <v>5.6507776227852844</v>
      </c>
      <c r="D31" s="323">
        <v>5.7865032520726523</v>
      </c>
      <c r="E31" s="323">
        <v>4.5354809754151502</v>
      </c>
      <c r="F31" s="323">
        <v>4.8096331729304245</v>
      </c>
      <c r="G31" s="323">
        <v>4.8718565299381114</v>
      </c>
      <c r="H31" s="323">
        <v>5.0134025184560134</v>
      </c>
    </row>
    <row r="34" spans="2:8" x14ac:dyDescent="0.2">
      <c r="B34" s="552"/>
    </row>
    <row r="40" spans="2:8" x14ac:dyDescent="0.2">
      <c r="C40" s="145"/>
      <c r="D40" s="145"/>
      <c r="E40" s="145"/>
      <c r="F40" s="145"/>
      <c r="G40" s="145"/>
      <c r="H40" s="145"/>
    </row>
    <row r="41" spans="2:8" x14ac:dyDescent="0.2">
      <c r="C41" s="145"/>
      <c r="D41" s="145"/>
      <c r="E41" s="145"/>
      <c r="F41" s="145"/>
      <c r="G41" s="145"/>
      <c r="H41" s="145"/>
    </row>
    <row r="42" spans="2:8" x14ac:dyDescent="0.2">
      <c r="C42" s="145"/>
      <c r="D42" s="145"/>
      <c r="E42" s="145"/>
      <c r="F42" s="145"/>
      <c r="G42" s="145"/>
      <c r="H42" s="145"/>
    </row>
    <row r="43" spans="2:8" x14ac:dyDescent="0.2">
      <c r="C43" s="145"/>
      <c r="D43" s="145"/>
      <c r="E43" s="145"/>
      <c r="F43" s="145"/>
      <c r="G43" s="145"/>
      <c r="H43" s="145"/>
    </row>
  </sheetData>
  <mergeCells count="6">
    <mergeCell ref="B26:B27"/>
    <mergeCell ref="C26:F26"/>
    <mergeCell ref="B1:H1"/>
    <mergeCell ref="B3:H3"/>
    <mergeCell ref="B5:H5"/>
    <mergeCell ref="G26:H26"/>
  </mergeCells>
  <hyperlinks>
    <hyperlink ref="B1:C1" location="Cuprins_ro!B4" display="I. Balanța de plăți a Republicii Moldova în trimestrul I 2023 (date provizorii)" xr:uid="{735368AE-E1BD-43B8-91C6-309665593447}"/>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RowHeight="15" x14ac:dyDescent="0.25"/>
  <cols>
    <col min="1" max="1" customWidth="true" style="8" width="5.7109375" collapsed="false"/>
    <col min="2" max="2" customWidth="true" style="8" width="53.42578125" collapsed="false"/>
    <col min="3" max="9" style="8" width="9.140625" collapsed="false"/>
    <col min="10" max="15" customWidth="true" width="10.28515625" collapsed="false"/>
    <col min="16" max="25" customWidth="true" style="8" width="10.28515625" collapsed="false"/>
    <col min="26" max="16384" style="8" width="9.140625" collapsed="false"/>
  </cols>
  <sheetData>
    <row r="1" spans="2:16" s="578" customFormat="1" ht="14.25" x14ac:dyDescent="0.2">
      <c r="B1" s="752" t="s">
        <v>205</v>
      </c>
      <c r="C1" s="753"/>
      <c r="D1" s="753"/>
      <c r="E1" s="753"/>
      <c r="F1" s="753"/>
      <c r="G1" s="753"/>
      <c r="H1" s="753"/>
      <c r="I1" s="185"/>
    </row>
    <row r="2" spans="2:16" ht="11.25" customHeight="1" x14ac:dyDescent="0.25"/>
    <row r="3" spans="2:16" s="578" customFormat="1" ht="14.25" x14ac:dyDescent="0.2">
      <c r="B3" s="792" t="s">
        <v>49</v>
      </c>
      <c r="C3" s="792"/>
      <c r="D3" s="792"/>
      <c r="E3" s="792"/>
      <c r="F3" s="792"/>
      <c r="G3" s="792"/>
      <c r="H3" s="792"/>
      <c r="I3" s="204"/>
    </row>
    <row r="4" spans="2:16" ht="5.0999999999999996" customHeight="1" x14ac:dyDescent="0.25">
      <c r="B4" s="120"/>
    </row>
    <row r="5" spans="2:16" s="68" customFormat="1" ht="12.75" thickBot="1" x14ac:dyDescent="0.25">
      <c r="B5" s="146"/>
      <c r="C5" s="820" t="s">
        <v>111</v>
      </c>
      <c r="D5" s="821"/>
      <c r="E5" s="821" t="s">
        <v>113</v>
      </c>
      <c r="F5" s="821"/>
      <c r="G5" s="821" t="s">
        <v>97</v>
      </c>
      <c r="H5" s="821"/>
    </row>
    <row r="6" spans="2:16" s="68" customFormat="1" ht="12.75" thickBot="1" x14ac:dyDescent="0.25">
      <c r="B6" s="146"/>
      <c r="C6" s="822" t="s">
        <v>306</v>
      </c>
      <c r="D6" s="823"/>
      <c r="E6" s="822" t="s">
        <v>306</v>
      </c>
      <c r="F6" s="823"/>
      <c r="G6" s="822" t="s">
        <v>306</v>
      </c>
      <c r="H6" s="823"/>
    </row>
    <row r="7" spans="2:16" s="68" customFormat="1" ht="12.75" thickBot="1" x14ac:dyDescent="0.25">
      <c r="B7" s="146"/>
      <c r="C7" s="583" t="s">
        <v>196</v>
      </c>
      <c r="D7" s="56">
        <v>2025</v>
      </c>
      <c r="E7" s="583" t="s">
        <v>196</v>
      </c>
      <c r="F7" s="56">
        <v>2025</v>
      </c>
      <c r="G7" s="583" t="s">
        <v>196</v>
      </c>
      <c r="H7" s="56">
        <v>2025</v>
      </c>
    </row>
    <row r="8" spans="2:16" s="68" customFormat="1" ht="12" customHeight="1" thickBot="1" x14ac:dyDescent="0.25">
      <c r="B8" s="295" t="s">
        <v>322</v>
      </c>
      <c r="C8" s="382">
        <v>0.6</v>
      </c>
      <c r="D8" s="383">
        <v>-0.4</v>
      </c>
      <c r="E8" s="384">
        <v>-0.4</v>
      </c>
      <c r="F8" s="383">
        <v>0.1</v>
      </c>
      <c r="G8" s="384">
        <v>2.4</v>
      </c>
      <c r="H8" s="384">
        <v>-1.3</v>
      </c>
      <c r="P8" s="240"/>
    </row>
    <row r="9" spans="2:16" s="68" customFormat="1" ht="12.75" thickBot="1" x14ac:dyDescent="0.25">
      <c r="B9" s="295" t="s">
        <v>323</v>
      </c>
      <c r="C9" s="376">
        <v>0.9</v>
      </c>
      <c r="D9" s="377">
        <v>1.9</v>
      </c>
      <c r="E9" s="59">
        <v>4.4000000000000004</v>
      </c>
      <c r="F9" s="377">
        <v>9.1</v>
      </c>
      <c r="G9" s="59">
        <v>-5.8</v>
      </c>
      <c r="H9" s="59">
        <v>-11.1</v>
      </c>
      <c r="P9" s="240"/>
    </row>
    <row r="10" spans="2:16" s="68" customFormat="1" ht="12.75" thickBot="1" x14ac:dyDescent="0.25">
      <c r="B10" s="295" t="s">
        <v>324</v>
      </c>
      <c r="C10" s="376">
        <v>9.4</v>
      </c>
      <c r="D10" s="377">
        <v>6.9</v>
      </c>
      <c r="E10" s="59">
        <v>6.2</v>
      </c>
      <c r="F10" s="377">
        <v>14.8</v>
      </c>
      <c r="G10" s="59">
        <v>15.7</v>
      </c>
      <c r="H10" s="59">
        <v>-7.5</v>
      </c>
      <c r="P10" s="240"/>
    </row>
    <row r="11" spans="2:16" s="68" customFormat="1" ht="12.75" thickBot="1" x14ac:dyDescent="0.25">
      <c r="B11" s="295" t="s">
        <v>325</v>
      </c>
      <c r="C11" s="376">
        <v>-0.1</v>
      </c>
      <c r="D11" s="377">
        <v>1.2</v>
      </c>
      <c r="E11" s="59">
        <v>0.1</v>
      </c>
      <c r="F11" s="377">
        <v>0.2</v>
      </c>
      <c r="G11" s="59">
        <v>-0.6</v>
      </c>
      <c r="H11" s="59">
        <v>3</v>
      </c>
      <c r="P11" s="240"/>
    </row>
    <row r="12" spans="2:16" s="68" customFormat="1" ht="12.75" thickBot="1" x14ac:dyDescent="0.25">
      <c r="B12" s="295" t="s">
        <v>326</v>
      </c>
      <c r="C12" s="376">
        <v>0</v>
      </c>
      <c r="D12" s="377">
        <v>0</v>
      </c>
      <c r="E12" s="59">
        <v>-0.4</v>
      </c>
      <c r="F12" s="377">
        <v>0.5</v>
      </c>
      <c r="G12" s="59">
        <v>0.9</v>
      </c>
      <c r="H12" s="59">
        <v>-0.9</v>
      </c>
      <c r="P12" s="240"/>
    </row>
    <row r="13" spans="2:16" s="68" customFormat="1" ht="12.75" thickBot="1" x14ac:dyDescent="0.25">
      <c r="B13" s="295" t="s">
        <v>327</v>
      </c>
      <c r="C13" s="376">
        <v>3.1</v>
      </c>
      <c r="D13" s="377">
        <v>5.4</v>
      </c>
      <c r="E13" s="59">
        <v>2.1</v>
      </c>
      <c r="F13" s="377">
        <v>0.7</v>
      </c>
      <c r="G13" s="59">
        <v>5.2</v>
      </c>
      <c r="H13" s="59">
        <v>13.8</v>
      </c>
      <c r="P13" s="240"/>
    </row>
    <row r="14" spans="2:16" s="68" customFormat="1" ht="12.75" thickBot="1" x14ac:dyDescent="0.25">
      <c r="B14" s="295" t="s">
        <v>328</v>
      </c>
      <c r="C14" s="376">
        <v>0.8</v>
      </c>
      <c r="D14" s="377">
        <v>-0.8</v>
      </c>
      <c r="E14" s="59">
        <v>0.2</v>
      </c>
      <c r="F14" s="377">
        <v>0.5</v>
      </c>
      <c r="G14" s="59">
        <v>1.9</v>
      </c>
      <c r="H14" s="59">
        <v>-3</v>
      </c>
      <c r="P14" s="240"/>
    </row>
    <row r="15" spans="2:16" s="68" customFormat="1" ht="12.75" thickBot="1" x14ac:dyDescent="0.25">
      <c r="B15" s="295" t="s">
        <v>329</v>
      </c>
      <c r="C15" s="376">
        <v>0.1</v>
      </c>
      <c r="D15" s="377">
        <v>0.6</v>
      </c>
      <c r="E15" s="59">
        <v>0.4</v>
      </c>
      <c r="F15" s="377">
        <v>0.3</v>
      </c>
      <c r="G15" s="59">
        <v>-0.3</v>
      </c>
      <c r="H15" s="59">
        <v>1.2</v>
      </c>
      <c r="P15" s="240"/>
    </row>
    <row r="16" spans="2:16" s="68" customFormat="1" ht="12.75" thickBot="1" x14ac:dyDescent="0.25">
      <c r="B16" s="295" t="s">
        <v>313</v>
      </c>
      <c r="C16" s="376">
        <v>3</v>
      </c>
      <c r="D16" s="377">
        <v>1.5</v>
      </c>
      <c r="E16" s="59">
        <v>2.2999999999999998</v>
      </c>
      <c r="F16" s="377">
        <v>0.7</v>
      </c>
      <c r="G16" s="59">
        <v>3.8</v>
      </c>
      <c r="H16" s="59">
        <v>2.9</v>
      </c>
      <c r="P16" s="240"/>
    </row>
    <row r="17" spans="2:18" s="68" customFormat="1" ht="12" x14ac:dyDescent="0.2">
      <c r="B17" s="96" t="s">
        <v>303</v>
      </c>
      <c r="C17" s="378">
        <v>17.8</v>
      </c>
      <c r="D17" s="380">
        <v>16.3</v>
      </c>
      <c r="E17" s="379">
        <v>14.9</v>
      </c>
      <c r="F17" s="380">
        <v>26.9</v>
      </c>
      <c r="G17" s="379">
        <v>23.3</v>
      </c>
      <c r="H17" s="379">
        <v>-3</v>
      </c>
      <c r="P17" s="241"/>
      <c r="R17" s="647"/>
    </row>
    <row r="18" spans="2:18" s="21" customFormat="1" ht="10.5" x14ac:dyDescent="0.15">
      <c r="B18" s="498" t="s">
        <v>262</v>
      </c>
    </row>
    <row r="36" spans="2:8" x14ac:dyDescent="0.25">
      <c r="B36" s="552"/>
      <c r="C36" s="43"/>
      <c r="D36" s="43"/>
      <c r="E36" s="43"/>
      <c r="F36" s="43"/>
      <c r="G36" s="43"/>
      <c r="H36" s="43"/>
    </row>
    <row r="37" spans="2:8" x14ac:dyDescent="0.25">
      <c r="C37" s="43"/>
      <c r="D37" s="43"/>
      <c r="E37" s="43"/>
      <c r="F37" s="43"/>
      <c r="G37" s="43"/>
      <c r="H37" s="43"/>
    </row>
    <row r="38" spans="2:8" x14ac:dyDescent="0.25">
      <c r="C38" s="43"/>
      <c r="D38" s="43"/>
      <c r="E38" s="43"/>
      <c r="F38" s="43"/>
      <c r="G38" s="43"/>
      <c r="H38" s="43"/>
    </row>
    <row r="39" spans="2:8" x14ac:dyDescent="0.25">
      <c r="C39" s="43"/>
      <c r="D39" s="43"/>
      <c r="E39" s="43"/>
      <c r="F39" s="43"/>
      <c r="G39" s="43"/>
      <c r="H39" s="43"/>
    </row>
    <row r="40" spans="2:8" x14ac:dyDescent="0.25">
      <c r="C40" s="43"/>
      <c r="D40" s="43"/>
      <c r="E40" s="43"/>
      <c r="F40" s="43"/>
      <c r="G40" s="43"/>
      <c r="H40" s="43"/>
    </row>
    <row r="41" spans="2:8" x14ac:dyDescent="0.25">
      <c r="C41" s="43"/>
      <c r="D41" s="43"/>
      <c r="E41" s="43"/>
      <c r="F41" s="43"/>
      <c r="G41" s="43"/>
      <c r="H41" s="43"/>
    </row>
    <row r="42" spans="2:8" x14ac:dyDescent="0.25">
      <c r="C42" s="43"/>
      <c r="D42" s="43"/>
      <c r="E42" s="43"/>
      <c r="F42" s="43"/>
      <c r="G42" s="43"/>
      <c r="H42" s="43"/>
    </row>
    <row r="43" spans="2:8" x14ac:dyDescent="0.25">
      <c r="C43" s="43"/>
      <c r="D43" s="43"/>
      <c r="E43" s="43"/>
      <c r="F43" s="43"/>
      <c r="G43" s="43"/>
      <c r="H43" s="43"/>
    </row>
    <row r="44" spans="2:8" x14ac:dyDescent="0.25">
      <c r="C44" s="43"/>
      <c r="D44" s="43"/>
      <c r="E44" s="43"/>
      <c r="F44" s="43"/>
      <c r="G44" s="43"/>
      <c r="H44" s="43"/>
    </row>
    <row r="45" spans="2:8" x14ac:dyDescent="0.25">
      <c r="C45" s="43"/>
      <c r="D45" s="43"/>
      <c r="E45" s="43"/>
      <c r="F45" s="43"/>
      <c r="G45" s="43"/>
      <c r="H45" s="43"/>
    </row>
    <row r="46" spans="2:8" x14ac:dyDescent="0.25">
      <c r="C46" s="43"/>
      <c r="D46" s="43"/>
      <c r="E46" s="43"/>
      <c r="F46" s="43"/>
      <c r="G46" s="43"/>
      <c r="H46" s="43"/>
    </row>
    <row r="47" spans="2:8" x14ac:dyDescent="0.25">
      <c r="C47" s="43"/>
      <c r="D47" s="43"/>
      <c r="E47" s="43"/>
      <c r="F47" s="43"/>
      <c r="G47" s="43"/>
      <c r="H47" s="43"/>
    </row>
    <row r="48" spans="2:8" x14ac:dyDescent="0.25">
      <c r="C48" s="43"/>
      <c r="D48" s="43"/>
      <c r="E48" s="43"/>
      <c r="F48" s="43"/>
      <c r="G48" s="43"/>
      <c r="H48" s="43"/>
    </row>
    <row r="49" spans="3:8" x14ac:dyDescent="0.25">
      <c r="C49" s="43"/>
      <c r="D49" s="43"/>
      <c r="E49" s="43"/>
      <c r="F49" s="43"/>
      <c r="G49" s="43"/>
      <c r="H49" s="43"/>
    </row>
  </sheetData>
  <mergeCells count="8">
    <mergeCell ref="B3:H3"/>
    <mergeCell ref="B1:H1"/>
    <mergeCell ref="C5:D5"/>
    <mergeCell ref="E5:F5"/>
    <mergeCell ref="E6:F6"/>
    <mergeCell ref="G5:H5"/>
    <mergeCell ref="G6:H6"/>
    <mergeCell ref="C6:D6"/>
  </mergeCells>
  <hyperlinks>
    <hyperlink ref="B1:C1" location="Cuprins_ro!B4" display="I. Balanța de plăți a Republicii Moldova în trimestrul I 2023 (date provizorii)" xr:uid="{E707CAF9-0F7A-420A-8647-DE4424FA9112}"/>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64"/>
  <sheetViews>
    <sheetView showGridLines="0" showRowColHeaders="0" zoomScaleNormal="100" workbookViewId="0"/>
  </sheetViews>
  <sheetFormatPr defaultRowHeight="14.25" x14ac:dyDescent="0.2"/>
  <cols>
    <col min="1" max="1" customWidth="true" style="8" width="5.7109375" collapsed="false"/>
    <col min="2" max="2" customWidth="true" style="15" width="66.7109375" collapsed="false"/>
    <col min="3" max="3" style="15" width="9.140625" collapsed="false"/>
    <col min="4" max="16384" style="8" width="9.140625" collapsed="false"/>
  </cols>
  <sheetData>
    <row r="1" spans="1:8" s="578" customFormat="1" x14ac:dyDescent="0.2">
      <c r="A1" s="148"/>
      <c r="B1" s="752" t="s">
        <v>205</v>
      </c>
      <c r="C1" s="753"/>
      <c r="D1" s="753"/>
      <c r="E1" s="753"/>
      <c r="F1" s="753"/>
      <c r="G1" s="753"/>
    </row>
    <row r="2" spans="1:8" ht="11.25" customHeight="1" x14ac:dyDescent="0.2"/>
    <row r="3" spans="1:8" s="566" customFormat="1" ht="45" customHeight="1" x14ac:dyDescent="0.25">
      <c r="B3" s="754" t="s">
        <v>221</v>
      </c>
      <c r="C3" s="754"/>
      <c r="D3" s="754"/>
      <c r="E3" s="754"/>
      <c r="F3" s="754"/>
      <c r="G3" s="754"/>
    </row>
    <row r="4" spans="1:8" ht="5.0999999999999996" customHeight="1" x14ac:dyDescent="0.2">
      <c r="B4" s="300"/>
      <c r="C4" s="300"/>
      <c r="D4" s="148"/>
      <c r="E4" s="148"/>
      <c r="F4" s="148"/>
      <c r="G4" s="148"/>
    </row>
    <row r="5" spans="1:8" s="186" customFormat="1" x14ac:dyDescent="0.2">
      <c r="B5" s="824" t="s">
        <v>207</v>
      </c>
      <c r="C5" s="824"/>
      <c r="D5" s="824"/>
      <c r="E5" s="824"/>
      <c r="F5" s="824"/>
      <c r="G5" s="364"/>
      <c r="H5" s="567"/>
    </row>
    <row r="34" spans="2:5" x14ac:dyDescent="0.2">
      <c r="B34" s="557"/>
    </row>
    <row r="35" spans="2:5" s="21" customFormat="1" ht="10.5" x14ac:dyDescent="0.15">
      <c r="B35" s="498"/>
      <c r="C35" s="15"/>
    </row>
    <row r="37" spans="2:5" s="68" customFormat="1" ht="12" x14ac:dyDescent="0.2">
      <c r="B37" s="458"/>
      <c r="C37" s="411" t="s">
        <v>111</v>
      </c>
      <c r="D37" s="411" t="s">
        <v>113</v>
      </c>
      <c r="E37" s="459"/>
    </row>
    <row r="38" spans="2:5" s="68" customFormat="1" ht="12" x14ac:dyDescent="0.2">
      <c r="B38" s="80" t="s">
        <v>155</v>
      </c>
      <c r="C38" s="412">
        <v>803.80959643999995</v>
      </c>
      <c r="D38" s="412">
        <v>564.96545748000005</v>
      </c>
      <c r="E38" s="464">
        <v>1</v>
      </c>
    </row>
    <row r="39" spans="2:5" s="68" customFormat="1" ht="12" x14ac:dyDescent="0.2">
      <c r="B39" s="80" t="s">
        <v>156</v>
      </c>
      <c r="C39" s="412">
        <v>69.603492450000005</v>
      </c>
      <c r="D39" s="412">
        <v>2.4527285000000001</v>
      </c>
      <c r="E39" s="464">
        <v>1</v>
      </c>
    </row>
    <row r="40" spans="2:5" s="68" customFormat="1" ht="12" x14ac:dyDescent="0.2">
      <c r="B40" s="80" t="s">
        <v>157</v>
      </c>
      <c r="C40" s="412">
        <v>150.17388400999999</v>
      </c>
      <c r="D40" s="412">
        <v>209.1165091</v>
      </c>
      <c r="E40" s="464">
        <v>1</v>
      </c>
    </row>
    <row r="41" spans="2:5" s="68" customFormat="1" ht="12" x14ac:dyDescent="0.2">
      <c r="B41" s="80" t="s">
        <v>158</v>
      </c>
      <c r="C41" s="412">
        <v>255.55719979999998</v>
      </c>
      <c r="D41" s="412">
        <v>219.85930263</v>
      </c>
      <c r="E41" s="464">
        <v>1</v>
      </c>
    </row>
    <row r="42" spans="2:5" s="68" customFormat="1" ht="12" x14ac:dyDescent="0.2">
      <c r="B42" s="80" t="s">
        <v>159</v>
      </c>
      <c r="C42" s="412">
        <v>12.71717074</v>
      </c>
      <c r="D42" s="412">
        <v>2.7821660000000001</v>
      </c>
      <c r="E42" s="464">
        <v>1</v>
      </c>
    </row>
    <row r="43" spans="2:5" s="68" customFormat="1" ht="12" x14ac:dyDescent="0.2">
      <c r="B43" s="80" t="s">
        <v>160</v>
      </c>
      <c r="C43" s="412">
        <v>200.44858798999999</v>
      </c>
      <c r="D43" s="412">
        <v>28.855217840000002</v>
      </c>
      <c r="E43" s="464">
        <v>1</v>
      </c>
    </row>
    <row r="44" spans="2:5" s="68" customFormat="1" ht="12" x14ac:dyDescent="0.2">
      <c r="B44" s="80" t="s">
        <v>161</v>
      </c>
      <c r="C44" s="412">
        <v>15.27782081</v>
      </c>
      <c r="D44" s="412">
        <v>12.31696502</v>
      </c>
      <c r="E44" s="464">
        <v>1</v>
      </c>
    </row>
    <row r="45" spans="2:5" s="68" customFormat="1" ht="12" x14ac:dyDescent="0.2">
      <c r="B45" s="80" t="s">
        <v>162</v>
      </c>
      <c r="C45" s="412">
        <v>34.201650989999997</v>
      </c>
      <c r="D45" s="412">
        <v>22.467013869999999</v>
      </c>
      <c r="E45" s="464">
        <v>1</v>
      </c>
    </row>
    <row r="46" spans="2:5" s="68" customFormat="1" ht="12" x14ac:dyDescent="0.2">
      <c r="B46" s="80" t="s">
        <v>163</v>
      </c>
      <c r="C46" s="412">
        <v>23.278079210000001</v>
      </c>
      <c r="D46" s="412">
        <v>27.839490909999999</v>
      </c>
      <c r="E46" s="464">
        <v>1</v>
      </c>
    </row>
    <row r="47" spans="2:5" s="68" customFormat="1" ht="12" x14ac:dyDescent="0.2">
      <c r="B47" s="80" t="s">
        <v>127</v>
      </c>
      <c r="C47" s="412">
        <f>C38-C39-C40-C41-C42-C43-C44-C45-C46</f>
        <v>42.551710440000093</v>
      </c>
      <c r="D47" s="412">
        <f>D38-D39-D40-D41-D42-D43-D44-D45-D46</f>
        <v>39.276063610000008</v>
      </c>
      <c r="E47" s="464">
        <v>1</v>
      </c>
    </row>
    <row r="48" spans="2:5" x14ac:dyDescent="0.2">
      <c r="B48" s="78"/>
      <c r="C48" s="78"/>
      <c r="D48" s="78"/>
      <c r="E48" s="78"/>
    </row>
    <row r="49" spans="2:5" s="650" customFormat="1" ht="12" x14ac:dyDescent="0.2">
      <c r="B49" s="648" t="s">
        <v>158</v>
      </c>
      <c r="C49" s="649"/>
      <c r="D49" s="649"/>
      <c r="E49" s="649"/>
    </row>
    <row r="50" spans="2:5" s="68" customFormat="1" ht="12" x14ac:dyDescent="0.2">
      <c r="B50" s="460"/>
      <c r="C50" s="411" t="s">
        <v>111</v>
      </c>
      <c r="D50" s="411" t="s">
        <v>113</v>
      </c>
      <c r="E50" s="459"/>
    </row>
    <row r="51" spans="2:5" s="68" customFormat="1" ht="12" x14ac:dyDescent="0.2">
      <c r="B51" s="80" t="s">
        <v>164</v>
      </c>
      <c r="C51" s="412">
        <v>231.48220440999998</v>
      </c>
      <c r="D51" s="412">
        <v>189.82365476999999</v>
      </c>
      <c r="E51" s="78"/>
    </row>
    <row r="52" spans="2:5" s="68" customFormat="1" ht="12" x14ac:dyDescent="0.2">
      <c r="B52" s="80" t="s">
        <v>165</v>
      </c>
      <c r="C52" s="412">
        <v>24.074995390000002</v>
      </c>
      <c r="D52" s="412">
        <v>30.035647860000001</v>
      </c>
      <c r="E52" s="78"/>
    </row>
    <row r="53" spans="2:5" x14ac:dyDescent="0.2">
      <c r="B53" s="78"/>
      <c r="C53" s="78"/>
      <c r="D53" s="78"/>
      <c r="E53" s="78"/>
    </row>
    <row r="54" spans="2:5" s="650" customFormat="1" ht="12" x14ac:dyDescent="0.2">
      <c r="B54" s="649" t="s">
        <v>157</v>
      </c>
      <c r="C54" s="649"/>
      <c r="D54" s="649"/>
      <c r="E54" s="649"/>
    </row>
    <row r="55" spans="2:5" s="68" customFormat="1" ht="12" x14ac:dyDescent="0.2">
      <c r="B55" s="80"/>
      <c r="C55" s="411" t="s">
        <v>111</v>
      </c>
      <c r="D55" s="411" t="s">
        <v>113</v>
      </c>
      <c r="E55" s="78"/>
    </row>
    <row r="56" spans="2:5" s="68" customFormat="1" ht="12" x14ac:dyDescent="0.2">
      <c r="B56" s="80" t="s">
        <v>166</v>
      </c>
      <c r="C56" s="412">
        <v>2.9551638200000001</v>
      </c>
      <c r="D56" s="412">
        <v>24.66043457</v>
      </c>
      <c r="E56" s="78"/>
    </row>
    <row r="57" spans="2:5" s="68" customFormat="1" ht="12" x14ac:dyDescent="0.2">
      <c r="B57" s="80" t="s">
        <v>167</v>
      </c>
      <c r="C57" s="412">
        <v>65.294968190000006</v>
      </c>
      <c r="D57" s="412">
        <v>93.124869090000004</v>
      </c>
      <c r="E57" s="78"/>
    </row>
    <row r="58" spans="2:5" s="68" customFormat="1" ht="12" x14ac:dyDescent="0.2">
      <c r="B58" s="80" t="s">
        <v>168</v>
      </c>
      <c r="C58" s="412">
        <v>76.28878666</v>
      </c>
      <c r="D58" s="412">
        <v>88.164112349999996</v>
      </c>
      <c r="E58" s="78"/>
    </row>
    <row r="59" spans="2:5" s="68" customFormat="1" ht="12" x14ac:dyDescent="0.2">
      <c r="B59" s="80" t="s">
        <v>127</v>
      </c>
      <c r="C59" s="412">
        <f>C40-C56-C57-C58</f>
        <v>5.6349653399999937</v>
      </c>
      <c r="D59" s="412">
        <f>D40-D56-D57-D58</f>
        <v>3.1670930899999945</v>
      </c>
      <c r="E59" s="78"/>
    </row>
    <row r="60" spans="2:5" x14ac:dyDescent="0.2">
      <c r="B60" s="78"/>
      <c r="C60" s="461"/>
      <c r="D60" s="461"/>
      <c r="E60" s="78"/>
    </row>
    <row r="61" spans="2:5" s="68" customFormat="1" ht="12" x14ac:dyDescent="0.2">
      <c r="B61" s="462" t="s">
        <v>169</v>
      </c>
      <c r="D61" s="78"/>
      <c r="E61" s="78"/>
    </row>
    <row r="62" spans="2:5" s="68" customFormat="1" ht="12" x14ac:dyDescent="0.2">
      <c r="B62" s="463"/>
      <c r="C62" s="411" t="s">
        <v>111</v>
      </c>
      <c r="D62" s="78"/>
      <c r="E62" s="78"/>
    </row>
    <row r="63" spans="2:5" s="68" customFormat="1" ht="12" x14ac:dyDescent="0.2">
      <c r="B63" s="79" t="s">
        <v>170</v>
      </c>
      <c r="C63" s="412">
        <v>59.879243199999998</v>
      </c>
      <c r="D63" s="78"/>
      <c r="E63" s="78"/>
    </row>
    <row r="64" spans="2:5" s="68" customFormat="1" ht="12" x14ac:dyDescent="0.2">
      <c r="B64" s="79" t="s">
        <v>171</v>
      </c>
      <c r="C64" s="412">
        <v>140.56934479</v>
      </c>
      <c r="D64" s="78"/>
      <c r="E64" s="78"/>
    </row>
  </sheetData>
  <mergeCells count="3">
    <mergeCell ref="B1:G1"/>
    <mergeCell ref="B5:F5"/>
    <mergeCell ref="B3:G3"/>
  </mergeCells>
  <hyperlinks>
    <hyperlink ref="B1:C1" location="Cuprins_ro!B4" display="I. Balanța de plăți a Republicii Moldova în trimestrul I 2023 (date provizorii)" xr:uid="{42A55FE9-AB50-47AB-A011-84D4DD9DADE5}"/>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I36"/>
  <sheetViews>
    <sheetView showGridLines="0" showRowColHeaders="0" zoomScaleNormal="100" workbookViewId="0"/>
  </sheetViews>
  <sheetFormatPr defaultRowHeight="14.25" x14ac:dyDescent="0.2"/>
  <cols>
    <col min="1" max="1" customWidth="true" style="8" width="5.7109375" collapsed="false"/>
    <col min="2" max="2" customWidth="true" style="8" width="44.5703125" collapsed="false"/>
    <col min="3" max="6" customWidth="true" style="8" width="11.140625" collapsed="false"/>
    <col min="7" max="7" customWidth="true" style="481" width="11.140625" collapsed="false"/>
    <col min="8" max="9" customWidth="true" style="8" width="11.140625" collapsed="false"/>
    <col min="10" max="16384" style="8" width="9.140625" collapsed="false"/>
  </cols>
  <sheetData>
    <row r="1" spans="2:9" s="578" customFormat="1" x14ac:dyDescent="0.2">
      <c r="B1" s="752" t="s">
        <v>205</v>
      </c>
      <c r="C1" s="753"/>
      <c r="D1" s="753"/>
      <c r="E1" s="753"/>
      <c r="F1" s="753"/>
      <c r="G1" s="753"/>
      <c r="H1" s="753"/>
      <c r="I1" s="826"/>
    </row>
    <row r="2" spans="2:9" ht="11.25" customHeight="1" x14ac:dyDescent="0.2"/>
    <row r="3" spans="2:9" s="578" customFormat="1" x14ac:dyDescent="0.2">
      <c r="B3" s="792" t="s">
        <v>50</v>
      </c>
      <c r="C3" s="792"/>
      <c r="D3" s="792"/>
      <c r="E3" s="792"/>
      <c r="F3" s="792"/>
      <c r="G3" s="792"/>
      <c r="H3" s="792"/>
    </row>
    <row r="4" spans="2:9" ht="5.0999999999999996" customHeight="1" thickBot="1" x14ac:dyDescent="0.25">
      <c r="B4" s="120"/>
    </row>
    <row r="5" spans="2:9" s="68" customFormat="1" ht="13.5" thickTop="1" thickBot="1" x14ac:dyDescent="0.25">
      <c r="B5" s="324"/>
      <c r="C5" s="827">
        <v>2024</v>
      </c>
      <c r="D5" s="828"/>
      <c r="E5" s="828"/>
      <c r="F5" s="829"/>
      <c r="G5" s="827">
        <v>2025</v>
      </c>
      <c r="H5" s="833"/>
      <c r="I5" s="830" t="s">
        <v>188</v>
      </c>
    </row>
    <row r="6" spans="2:9" s="68" customFormat="1" ht="12.75" thickBot="1" x14ac:dyDescent="0.25">
      <c r="B6" s="424"/>
      <c r="C6" s="576" t="s">
        <v>186</v>
      </c>
      <c r="D6" s="584" t="s">
        <v>182</v>
      </c>
      <c r="E6" s="584" t="s">
        <v>183</v>
      </c>
      <c r="F6" s="577" t="s">
        <v>88</v>
      </c>
      <c r="G6" s="576" t="s">
        <v>186</v>
      </c>
      <c r="H6" s="576" t="s">
        <v>0</v>
      </c>
      <c r="I6" s="831"/>
    </row>
    <row r="7" spans="2:9" s="68" customFormat="1" ht="12.75" thickBot="1" x14ac:dyDescent="0.25">
      <c r="B7" s="424"/>
      <c r="C7" s="832" t="s">
        <v>189</v>
      </c>
      <c r="D7" s="832"/>
      <c r="E7" s="832"/>
      <c r="F7" s="832"/>
      <c r="G7" s="832"/>
      <c r="H7" s="832"/>
      <c r="I7" s="583" t="s">
        <v>6</v>
      </c>
    </row>
    <row r="8" spans="2:9" s="68" customFormat="1" ht="12.75" thickBot="1" x14ac:dyDescent="0.25">
      <c r="B8" s="425" t="s">
        <v>330</v>
      </c>
      <c r="C8" s="423">
        <v>128.26</v>
      </c>
      <c r="D8" s="423">
        <v>137.57</v>
      </c>
      <c r="E8" s="423">
        <v>148.69999999999999</v>
      </c>
      <c r="F8" s="423">
        <v>151.81</v>
      </c>
      <c r="G8" s="423">
        <v>160.30000000000001</v>
      </c>
      <c r="H8" s="423">
        <v>171.59</v>
      </c>
      <c r="I8" s="428">
        <v>0.247</v>
      </c>
    </row>
    <row r="9" spans="2:9" s="68" customFormat="1" ht="12.75" thickBot="1" x14ac:dyDescent="0.25">
      <c r="B9" s="716" t="s">
        <v>331</v>
      </c>
      <c r="C9" s="42">
        <v>54.76</v>
      </c>
      <c r="D9" s="42">
        <v>45.87</v>
      </c>
      <c r="E9" s="42">
        <v>51.41</v>
      </c>
      <c r="F9" s="42">
        <v>42.79</v>
      </c>
      <c r="G9" s="42">
        <v>48.95</v>
      </c>
      <c r="H9" s="42">
        <v>54.4</v>
      </c>
      <c r="I9" s="429">
        <v>0.186</v>
      </c>
    </row>
    <row r="10" spans="2:9" s="68" customFormat="1" ht="13.5" thickTop="1" thickBot="1" x14ac:dyDescent="0.25">
      <c r="B10" s="716" t="s">
        <v>332</v>
      </c>
      <c r="C10" s="42">
        <v>73.5</v>
      </c>
      <c r="D10" s="42">
        <v>91.7</v>
      </c>
      <c r="E10" s="42">
        <v>97.3</v>
      </c>
      <c r="F10" s="42">
        <v>109.02</v>
      </c>
      <c r="G10" s="42">
        <v>111.35</v>
      </c>
      <c r="H10" s="42">
        <v>117.19</v>
      </c>
      <c r="I10" s="429">
        <v>0.27800000000000002</v>
      </c>
    </row>
    <row r="11" spans="2:9" s="68" customFormat="1" ht="13.5" thickTop="1" thickBot="1" x14ac:dyDescent="0.25">
      <c r="B11" s="426" t="s">
        <v>333</v>
      </c>
      <c r="C11" s="385">
        <v>153.51</v>
      </c>
      <c r="D11" s="385">
        <v>163.38999999999999</v>
      </c>
      <c r="E11" s="385">
        <v>170.16</v>
      </c>
      <c r="F11" s="385">
        <v>178.74</v>
      </c>
      <c r="G11" s="385">
        <v>185.4</v>
      </c>
      <c r="H11" s="385">
        <v>200.45</v>
      </c>
      <c r="I11" s="430">
        <v>0.22700000000000001</v>
      </c>
    </row>
    <row r="12" spans="2:9" s="68" customFormat="1" ht="13.5" thickTop="1" thickBot="1" x14ac:dyDescent="0.25">
      <c r="B12" s="716" t="s">
        <v>331</v>
      </c>
      <c r="C12" s="42">
        <v>60.29</v>
      </c>
      <c r="D12" s="42">
        <v>52.86</v>
      </c>
      <c r="E12" s="42">
        <v>57.43</v>
      </c>
      <c r="F12" s="42">
        <v>50.11</v>
      </c>
      <c r="G12" s="42">
        <v>55.23</v>
      </c>
      <c r="H12" s="42">
        <v>59.88</v>
      </c>
      <c r="I12" s="429">
        <v>0.13300000000000001</v>
      </c>
    </row>
    <row r="13" spans="2:9" s="68" customFormat="1" ht="13.5" thickTop="1" thickBot="1" x14ac:dyDescent="0.25">
      <c r="B13" s="716" t="s">
        <v>334</v>
      </c>
      <c r="C13" s="42">
        <v>93.22</v>
      </c>
      <c r="D13" s="42">
        <v>110.54</v>
      </c>
      <c r="E13" s="42">
        <v>112.72</v>
      </c>
      <c r="F13" s="42">
        <v>128.63999999999999</v>
      </c>
      <c r="G13" s="42">
        <v>130.16999999999999</v>
      </c>
      <c r="H13" s="42">
        <v>140.57</v>
      </c>
      <c r="I13" s="429">
        <v>0.27200000000000002</v>
      </c>
    </row>
    <row r="14" spans="2:9" s="68" customFormat="1" ht="13.5" thickTop="1" thickBot="1" x14ac:dyDescent="0.25">
      <c r="B14" s="426" t="s">
        <v>335</v>
      </c>
      <c r="C14" s="385">
        <v>25.25</v>
      </c>
      <c r="D14" s="385">
        <v>25.83</v>
      </c>
      <c r="E14" s="385">
        <v>21.45</v>
      </c>
      <c r="F14" s="385">
        <v>26.94</v>
      </c>
      <c r="G14" s="385">
        <v>25.1</v>
      </c>
      <c r="H14" s="385">
        <v>28.86</v>
      </c>
      <c r="I14" s="430">
        <v>0.11700000000000001</v>
      </c>
    </row>
    <row r="15" spans="2:9" s="68" customFormat="1" ht="13.5" thickTop="1" thickBot="1" x14ac:dyDescent="0.25">
      <c r="B15" s="716" t="s">
        <v>331</v>
      </c>
      <c r="C15" s="42">
        <v>5.53</v>
      </c>
      <c r="D15" s="42">
        <v>6.99</v>
      </c>
      <c r="E15" s="42">
        <v>6.03</v>
      </c>
      <c r="F15" s="42">
        <v>7.31</v>
      </c>
      <c r="G15" s="42">
        <v>6.28</v>
      </c>
      <c r="H15" s="42">
        <v>5.48</v>
      </c>
      <c r="I15" s="429">
        <v>-0.216</v>
      </c>
    </row>
    <row r="16" spans="2:9" s="68" customFormat="1" ht="13.5" thickTop="1" thickBot="1" x14ac:dyDescent="0.25">
      <c r="B16" s="716" t="s">
        <v>332</v>
      </c>
      <c r="C16" s="42">
        <v>19.72</v>
      </c>
      <c r="D16" s="42">
        <v>18.829999999999998</v>
      </c>
      <c r="E16" s="42">
        <v>15.43</v>
      </c>
      <c r="F16" s="42">
        <v>19.62</v>
      </c>
      <c r="G16" s="42">
        <v>18.82</v>
      </c>
      <c r="H16" s="42">
        <v>23.37</v>
      </c>
      <c r="I16" s="429">
        <v>0.24099999999999999</v>
      </c>
    </row>
    <row r="17" spans="2:8" s="21" customFormat="1" ht="11.25" thickTop="1" x14ac:dyDescent="0.15">
      <c r="B17" s="498" t="s">
        <v>262</v>
      </c>
    </row>
    <row r="18" spans="2:8" s="21" customFormat="1" ht="10.5" x14ac:dyDescent="0.15">
      <c r="B18" s="825" t="s">
        <v>336</v>
      </c>
      <c r="C18" s="825"/>
      <c r="D18" s="825"/>
      <c r="E18" s="825"/>
      <c r="F18" s="825"/>
      <c r="G18" s="825"/>
      <c r="H18" s="825"/>
    </row>
    <row r="24" spans="2:8" ht="15" thickBot="1" x14ac:dyDescent="0.25"/>
    <row r="25" spans="2:8" x14ac:dyDescent="0.2">
      <c r="B25" s="427"/>
    </row>
    <row r="29" spans="2:8" x14ac:dyDescent="0.2">
      <c r="C29" s="43"/>
      <c r="D29" s="43"/>
      <c r="E29" s="43"/>
      <c r="F29" s="43"/>
      <c r="G29" s="43"/>
      <c r="H29" s="43"/>
    </row>
    <row r="30" spans="2:8" x14ac:dyDescent="0.2">
      <c r="C30" s="43"/>
      <c r="D30" s="43"/>
      <c r="E30" s="43"/>
      <c r="F30" s="43"/>
      <c r="G30" s="43"/>
      <c r="H30" s="43"/>
    </row>
    <row r="31" spans="2:8" x14ac:dyDescent="0.2">
      <c r="C31" s="43"/>
      <c r="D31" s="43"/>
      <c r="E31" s="43"/>
      <c r="F31" s="43"/>
      <c r="G31" s="43"/>
      <c r="H31" s="43"/>
    </row>
    <row r="32" spans="2:8" x14ac:dyDescent="0.2">
      <c r="C32" s="43"/>
      <c r="D32" s="43"/>
      <c r="E32" s="43"/>
      <c r="F32" s="43"/>
      <c r="G32" s="43"/>
      <c r="H32" s="43"/>
    </row>
    <row r="33" spans="2:8" x14ac:dyDescent="0.2">
      <c r="C33" s="43"/>
      <c r="D33" s="43"/>
      <c r="E33" s="43"/>
      <c r="F33" s="43"/>
      <c r="G33" s="43"/>
      <c r="H33" s="43"/>
    </row>
    <row r="34" spans="2:8" x14ac:dyDescent="0.2">
      <c r="C34" s="43"/>
      <c r="D34" s="43"/>
      <c r="E34" s="43"/>
      <c r="F34" s="43"/>
      <c r="G34" s="43"/>
      <c r="H34" s="43"/>
    </row>
    <row r="35" spans="2:8" x14ac:dyDescent="0.2">
      <c r="C35" s="43"/>
      <c r="D35" s="43"/>
      <c r="E35" s="43"/>
      <c r="F35" s="43"/>
      <c r="G35" s="43"/>
      <c r="H35" s="43"/>
    </row>
    <row r="36" spans="2:8" x14ac:dyDescent="0.2">
      <c r="B36" s="552"/>
    </row>
  </sheetData>
  <mergeCells count="7">
    <mergeCell ref="B3:H3"/>
    <mergeCell ref="B18:H18"/>
    <mergeCell ref="B1:I1"/>
    <mergeCell ref="C5:F5"/>
    <mergeCell ref="I5:I6"/>
    <mergeCell ref="C7:H7"/>
    <mergeCell ref="G5:H5"/>
  </mergeCells>
  <hyperlinks>
    <hyperlink ref="B1:C1" location="Cuprins_ro!B4" display="I. Balanța de plăți a Republicii Moldova în trimestrul I 2023 (date provizorii)" xr:uid="{C2E951DE-7F6C-4FAB-A676-52B6E8587CD9}"/>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U63"/>
  <sheetViews>
    <sheetView showGridLines="0" showRowColHeaders="0" topLeftCell="A4" zoomScaleNormal="100" workbookViewId="0"/>
  </sheetViews>
  <sheetFormatPr defaultColWidth="9.140625" defaultRowHeight="10.5" x14ac:dyDescent="0.15"/>
  <cols>
    <col min="1" max="1" customWidth="true" style="192" width="5.7109375" collapsed="false"/>
    <col min="2" max="2" customWidth="true" style="192" width="43.7109375" collapsed="false"/>
    <col min="3" max="8" customWidth="true" style="192" width="14.0" collapsed="false"/>
    <col min="9" max="17" style="325" width="9.140625" collapsed="false"/>
    <col min="18" max="16384" style="192" width="9.140625" collapsed="false"/>
  </cols>
  <sheetData>
    <row r="1" spans="2:17" s="578" customFormat="1" ht="14.25" x14ac:dyDescent="0.2">
      <c r="B1" s="752" t="s">
        <v>205</v>
      </c>
      <c r="C1" s="753"/>
      <c r="D1" s="753"/>
      <c r="E1" s="753"/>
      <c r="F1" s="753"/>
      <c r="G1" s="753"/>
      <c r="H1" s="753"/>
      <c r="I1" s="148"/>
      <c r="J1" s="148"/>
      <c r="K1" s="148"/>
      <c r="L1" s="148"/>
      <c r="M1" s="148"/>
      <c r="N1" s="148"/>
      <c r="O1" s="148"/>
      <c r="P1" s="148"/>
      <c r="Q1" s="148"/>
    </row>
    <row r="2" spans="2:17" ht="11.25" customHeight="1" x14ac:dyDescent="0.15"/>
    <row r="3" spans="2:17" s="652" customFormat="1" ht="30" customHeight="1" x14ac:dyDescent="0.25">
      <c r="B3" s="837" t="s">
        <v>222</v>
      </c>
      <c r="C3" s="837"/>
      <c r="D3" s="837"/>
      <c r="E3" s="837"/>
      <c r="F3" s="837"/>
      <c r="G3" s="837"/>
      <c r="H3" s="837"/>
      <c r="I3" s="651"/>
      <c r="J3" s="651"/>
      <c r="K3" s="651"/>
      <c r="L3" s="651"/>
      <c r="M3" s="651"/>
      <c r="N3" s="651"/>
      <c r="O3" s="651"/>
      <c r="P3" s="651"/>
      <c r="Q3" s="651"/>
    </row>
    <row r="4" spans="2:17" ht="5.0999999999999996" customHeight="1" x14ac:dyDescent="0.15">
      <c r="B4" s="325"/>
      <c r="C4" s="325"/>
      <c r="D4" s="325"/>
      <c r="E4" s="325"/>
      <c r="F4" s="325"/>
      <c r="G4" s="325"/>
      <c r="H4" s="325"/>
    </row>
    <row r="5" spans="2:17" s="366" customFormat="1" ht="14.25" x14ac:dyDescent="0.2">
      <c r="B5" s="838" t="s">
        <v>137</v>
      </c>
      <c r="C5" s="838"/>
      <c r="D5" s="838"/>
      <c r="E5" s="838"/>
      <c r="F5" s="838"/>
      <c r="G5" s="838"/>
      <c r="H5" s="838"/>
      <c r="I5" s="365"/>
      <c r="J5" s="365"/>
      <c r="K5" s="365"/>
      <c r="L5" s="365"/>
      <c r="M5" s="365"/>
      <c r="N5" s="365"/>
      <c r="O5" s="365"/>
      <c r="P5" s="365"/>
      <c r="Q5" s="365"/>
    </row>
    <row r="14" spans="2:17" ht="14.1" customHeight="1" x14ac:dyDescent="0.15"/>
    <row r="15" spans="2:17" ht="14.1" customHeight="1" x14ac:dyDescent="0.15"/>
    <row r="16" spans="2:17" ht="14.1" customHeight="1" x14ac:dyDescent="0.15"/>
    <row r="17" spans="2:17" ht="14.1" customHeight="1" x14ac:dyDescent="0.15"/>
    <row r="18" spans="2:17" ht="14.1" customHeight="1" x14ac:dyDescent="0.15"/>
    <row r="19" spans="2:17" ht="14.1" customHeight="1" x14ac:dyDescent="0.15"/>
    <row r="20" spans="2:17" ht="14.1" customHeight="1" x14ac:dyDescent="0.15"/>
    <row r="21" spans="2:17" ht="14.1" customHeight="1" x14ac:dyDescent="0.15"/>
    <row r="22" spans="2:17" ht="14.1" customHeight="1" x14ac:dyDescent="0.15"/>
    <row r="23" spans="2:17" ht="14.1" customHeight="1" x14ac:dyDescent="0.15"/>
    <row r="24" spans="2:17" ht="14.1" customHeight="1" x14ac:dyDescent="0.15"/>
    <row r="25" spans="2:17" ht="14.1" customHeight="1" x14ac:dyDescent="0.15"/>
    <row r="26" spans="2:17" ht="14.1" customHeight="1" x14ac:dyDescent="0.15"/>
    <row r="27" spans="2:17" ht="14.1" customHeight="1" x14ac:dyDescent="0.15"/>
    <row r="28" spans="2:17" s="655" customFormat="1" ht="12.75" x14ac:dyDescent="0.2">
      <c r="B28" s="574" t="s">
        <v>82</v>
      </c>
      <c r="C28" s="653"/>
      <c r="D28" s="839" t="s">
        <v>83</v>
      </c>
      <c r="E28" s="840"/>
      <c r="F28" s="840"/>
      <c r="G28" s="840"/>
      <c r="H28" s="840"/>
      <c r="I28" s="654"/>
      <c r="J28" s="654"/>
      <c r="K28" s="654"/>
      <c r="L28" s="654"/>
      <c r="M28" s="654"/>
      <c r="N28" s="654"/>
      <c r="O28" s="654"/>
      <c r="P28" s="654"/>
      <c r="Q28" s="654"/>
    </row>
    <row r="29" spans="2:17" x14ac:dyDescent="0.15">
      <c r="B29" s="301"/>
      <c r="C29" s="301"/>
      <c r="D29" s="301"/>
      <c r="E29" s="301"/>
      <c r="F29" s="301"/>
      <c r="G29" s="301"/>
      <c r="H29" s="301"/>
    </row>
    <row r="30" spans="2:17" ht="27" customHeight="1" x14ac:dyDescent="0.15">
      <c r="B30" s="556"/>
      <c r="C30" s="301"/>
      <c r="D30" s="301"/>
      <c r="E30" s="301"/>
      <c r="F30" s="301"/>
      <c r="G30" s="301"/>
      <c r="H30" s="301"/>
    </row>
    <row r="31" spans="2:17" ht="27" customHeight="1" x14ac:dyDescent="0.15">
      <c r="B31" s="301"/>
      <c r="C31" s="301"/>
      <c r="D31" s="301"/>
      <c r="E31" s="301"/>
      <c r="F31" s="301"/>
      <c r="G31" s="301"/>
      <c r="H31" s="301"/>
    </row>
    <row r="32" spans="2:17" ht="27" customHeight="1" x14ac:dyDescent="0.15">
      <c r="B32" s="301"/>
      <c r="C32" s="301"/>
      <c r="D32" s="301"/>
      <c r="E32" s="301"/>
      <c r="F32" s="301"/>
      <c r="G32" s="301"/>
      <c r="H32" s="301"/>
    </row>
    <row r="33" spans="2:21" ht="27" customHeight="1" x14ac:dyDescent="0.15">
      <c r="B33" s="301"/>
      <c r="C33" s="301"/>
      <c r="D33" s="301"/>
      <c r="E33" s="301"/>
      <c r="F33" s="301"/>
      <c r="G33" s="301"/>
      <c r="H33" s="301"/>
    </row>
    <row r="34" spans="2:21" ht="27" customHeight="1" x14ac:dyDescent="0.15">
      <c r="B34" s="301"/>
      <c r="C34" s="301"/>
      <c r="D34" s="301"/>
      <c r="E34" s="301"/>
      <c r="F34" s="301"/>
      <c r="G34" s="301"/>
      <c r="H34" s="301"/>
    </row>
    <row r="35" spans="2:21" ht="27" customHeight="1" x14ac:dyDescent="0.15">
      <c r="B35" s="301"/>
      <c r="C35" s="301"/>
      <c r="D35" s="301"/>
      <c r="E35" s="301"/>
      <c r="F35" s="301"/>
      <c r="G35" s="301"/>
      <c r="H35" s="301"/>
    </row>
    <row r="36" spans="2:21" ht="27" customHeight="1" x14ac:dyDescent="0.15">
      <c r="B36" s="301"/>
      <c r="C36" s="301"/>
      <c r="D36" s="301"/>
      <c r="E36" s="301"/>
      <c r="F36" s="301"/>
      <c r="G36" s="301"/>
      <c r="H36" s="301"/>
    </row>
    <row r="37" spans="2:21" ht="27" customHeight="1" x14ac:dyDescent="0.15">
      <c r="B37" s="301"/>
      <c r="C37" s="301"/>
      <c r="D37" s="301"/>
      <c r="E37" s="301"/>
      <c r="F37" s="301"/>
      <c r="G37" s="301"/>
      <c r="H37" s="301"/>
    </row>
    <row r="38" spans="2:21" ht="27" customHeight="1" x14ac:dyDescent="0.15">
      <c r="B38" s="301"/>
      <c r="C38" s="301"/>
      <c r="D38" s="301"/>
      <c r="E38" s="301"/>
      <c r="F38" s="301"/>
      <c r="G38" s="301"/>
      <c r="H38" s="301"/>
    </row>
    <row r="39" spans="2:21" s="21" customFormat="1" x14ac:dyDescent="0.15">
      <c r="B39" s="498" t="s">
        <v>262</v>
      </c>
      <c r="C39" s="247"/>
      <c r="D39" s="247"/>
      <c r="E39" s="247"/>
      <c r="F39" s="247"/>
      <c r="G39" s="247"/>
      <c r="H39" s="247"/>
      <c r="I39" s="326"/>
      <c r="J39" s="249"/>
      <c r="K39" s="249"/>
      <c r="L39" s="249"/>
      <c r="M39" s="249"/>
      <c r="N39" s="249"/>
      <c r="O39" s="656"/>
      <c r="P39" s="249"/>
      <c r="Q39" s="249"/>
    </row>
    <row r="40" spans="2:21" s="8" customFormat="1" ht="11.25" customHeight="1" x14ac:dyDescent="0.2">
      <c r="B40" s="233"/>
      <c r="C40" s="233"/>
      <c r="D40" s="233"/>
      <c r="E40" s="233"/>
      <c r="F40" s="233"/>
      <c r="G40" s="478"/>
      <c r="H40" s="233"/>
      <c r="I40" s="329"/>
      <c r="J40" s="327"/>
      <c r="K40" s="327"/>
      <c r="L40" s="327"/>
      <c r="M40" s="148"/>
      <c r="N40" s="148"/>
      <c r="O40" s="328"/>
      <c r="P40" s="148"/>
      <c r="Q40" s="148"/>
    </row>
    <row r="41" spans="2:21" ht="11.25" customHeight="1" x14ac:dyDescent="0.15">
      <c r="B41" s="836"/>
      <c r="C41" s="834">
        <v>2024</v>
      </c>
      <c r="D41" s="835"/>
      <c r="E41" s="835"/>
      <c r="F41" s="835"/>
      <c r="G41" s="834">
        <v>2025</v>
      </c>
      <c r="H41" s="841"/>
    </row>
    <row r="42" spans="2:21" x14ac:dyDescent="0.15">
      <c r="B42" s="836"/>
      <c r="C42" s="482" t="s">
        <v>186</v>
      </c>
      <c r="D42" s="482" t="s">
        <v>182</v>
      </c>
      <c r="E42" s="482" t="s">
        <v>183</v>
      </c>
      <c r="F42" s="483" t="s">
        <v>88</v>
      </c>
      <c r="G42" s="482" t="s">
        <v>186</v>
      </c>
      <c r="H42" s="228" t="s">
        <v>0</v>
      </c>
    </row>
    <row r="43" spans="2:21" x14ac:dyDescent="0.15">
      <c r="B43" s="144" t="s">
        <v>321</v>
      </c>
      <c r="C43" s="504">
        <v>2.1999999999999999E-2</v>
      </c>
      <c r="D43" s="504">
        <v>0.01</v>
      </c>
      <c r="E43" s="504">
        <v>1E-3</v>
      </c>
      <c r="F43" s="504">
        <v>-7.0000000000000001E-3</v>
      </c>
      <c r="G43" s="504">
        <v>8.9999999999999993E-3</v>
      </c>
      <c r="H43" s="504">
        <v>-5.0000000000000001E-3</v>
      </c>
      <c r="I43" s="249"/>
      <c r="J43" s="249"/>
      <c r="K43" s="249"/>
      <c r="L43" s="249"/>
      <c r="M43" s="249"/>
      <c r="N43" s="249"/>
      <c r="O43" s="249"/>
      <c r="P43" s="249"/>
      <c r="Q43" s="330"/>
      <c r="R43" s="193"/>
      <c r="S43" s="193"/>
      <c r="T43" s="193"/>
      <c r="U43" s="193"/>
    </row>
    <row r="44" spans="2:21" x14ac:dyDescent="0.15">
      <c r="B44" s="144" t="s">
        <v>337</v>
      </c>
      <c r="C44" s="505">
        <v>167.62735706000001</v>
      </c>
      <c r="D44" s="505">
        <v>216.10637489999999</v>
      </c>
      <c r="E44" s="506">
        <v>199.60221194000002</v>
      </c>
      <c r="F44" s="506">
        <v>189.46462309</v>
      </c>
      <c r="G44" s="505">
        <v>164.12068508000002</v>
      </c>
      <c r="H44" s="505">
        <v>174.53145526</v>
      </c>
      <c r="I44" s="249"/>
      <c r="J44" s="249"/>
      <c r="K44" s="249"/>
      <c r="L44" s="249"/>
      <c r="M44" s="249"/>
      <c r="N44" s="249"/>
      <c r="O44" s="249"/>
      <c r="P44" s="249"/>
      <c r="Q44" s="330"/>
      <c r="R44" s="193"/>
      <c r="S44" s="193"/>
      <c r="T44" s="193"/>
      <c r="U44" s="193"/>
    </row>
    <row r="45" spans="2:21" x14ac:dyDescent="0.15">
      <c r="B45" s="144" t="s">
        <v>338</v>
      </c>
      <c r="C45" s="505">
        <v>-85.410525169999971</v>
      </c>
      <c r="D45" s="505">
        <v>-174.69587657</v>
      </c>
      <c r="E45" s="506">
        <v>-199.72481838999997</v>
      </c>
      <c r="F45" s="506">
        <v>-222.30260810999999</v>
      </c>
      <c r="G45" s="505">
        <v>-130.18818644000001</v>
      </c>
      <c r="H45" s="505">
        <v>-202.84845443</v>
      </c>
      <c r="I45" s="249"/>
      <c r="J45" s="249"/>
      <c r="K45" s="249"/>
      <c r="L45" s="249"/>
      <c r="M45" s="249"/>
      <c r="N45" s="249"/>
      <c r="O45" s="249"/>
      <c r="P45" s="249"/>
      <c r="Q45" s="330"/>
      <c r="R45" s="193"/>
      <c r="S45" s="193"/>
      <c r="T45" s="193"/>
      <c r="U45" s="193"/>
    </row>
    <row r="46" spans="2:21" x14ac:dyDescent="0.15">
      <c r="B46" s="144" t="s">
        <v>339</v>
      </c>
      <c r="C46" s="505">
        <v>0.98</v>
      </c>
      <c r="D46" s="505">
        <v>1.05</v>
      </c>
      <c r="E46" s="506">
        <v>3.0000000000000027E-2</v>
      </c>
      <c r="F46" s="506">
        <v>0.83000000000000007</v>
      </c>
      <c r="G46" s="505">
        <v>1.65641522</v>
      </c>
      <c r="H46" s="505">
        <v>2.4900000000000002</v>
      </c>
      <c r="I46" s="249"/>
      <c r="J46" s="249"/>
      <c r="K46" s="249"/>
      <c r="L46" s="249"/>
      <c r="M46" s="249"/>
      <c r="N46" s="249"/>
      <c r="O46" s="249"/>
      <c r="P46" s="249"/>
      <c r="Q46" s="330"/>
      <c r="R46" s="193"/>
      <c r="S46" s="193"/>
      <c r="T46" s="193"/>
      <c r="U46" s="193"/>
    </row>
    <row r="47" spans="2:21" x14ac:dyDescent="0.15">
      <c r="B47" s="194" t="s">
        <v>97</v>
      </c>
      <c r="C47" s="505">
        <v>83.196831890000027</v>
      </c>
      <c r="D47" s="505">
        <v>42.46049832999995</v>
      </c>
      <c r="E47" s="506">
        <v>-9.2606450000005225E-2</v>
      </c>
      <c r="F47" s="506">
        <v>-32.007985020000035</v>
      </c>
      <c r="G47" s="505">
        <v>35.588913860000019</v>
      </c>
      <c r="H47" s="505">
        <v>-25.826999169999965</v>
      </c>
      <c r="I47" s="249"/>
      <c r="J47" s="249"/>
      <c r="K47" s="249"/>
      <c r="L47" s="249"/>
      <c r="M47" s="249"/>
      <c r="N47" s="249"/>
      <c r="O47" s="249"/>
      <c r="P47" s="249"/>
      <c r="Q47" s="330"/>
      <c r="R47" s="193"/>
      <c r="S47" s="193"/>
      <c r="T47" s="193"/>
      <c r="U47" s="193"/>
    </row>
    <row r="48" spans="2:21" x14ac:dyDescent="0.15">
      <c r="C48" s="195"/>
      <c r="D48" s="195"/>
      <c r="E48" s="195"/>
      <c r="F48" s="195"/>
      <c r="G48" s="195"/>
    </row>
    <row r="49" spans="1:11" x14ac:dyDescent="0.15">
      <c r="A49" s="192" t="s">
        <v>82</v>
      </c>
      <c r="B49" s="467" t="s">
        <v>172</v>
      </c>
      <c r="C49" s="468">
        <v>199.67100375000001</v>
      </c>
      <c r="D49" s="466">
        <v>1</v>
      </c>
      <c r="E49" s="195"/>
      <c r="F49" s="195"/>
      <c r="G49" s="195"/>
    </row>
    <row r="50" spans="1:11" x14ac:dyDescent="0.15">
      <c r="B50" s="467" t="s">
        <v>173</v>
      </c>
      <c r="C50" s="468">
        <v>45.548578470000002</v>
      </c>
      <c r="D50" s="466">
        <v>1</v>
      </c>
      <c r="E50" s="195"/>
      <c r="F50" s="195"/>
      <c r="G50" s="195"/>
    </row>
    <row r="51" spans="1:11" x14ac:dyDescent="0.15">
      <c r="B51" s="469" t="s">
        <v>174</v>
      </c>
      <c r="C51" s="468">
        <v>1.8800000000000001</v>
      </c>
      <c r="D51" s="466">
        <v>1</v>
      </c>
      <c r="J51" s="21"/>
      <c r="K51" s="21"/>
    </row>
    <row r="52" spans="1:11" x14ac:dyDescent="0.15">
      <c r="A52" s="192" t="s">
        <v>83</v>
      </c>
      <c r="B52" s="467" t="s">
        <v>172</v>
      </c>
      <c r="C52" s="468">
        <v>25.139548489999999</v>
      </c>
      <c r="D52" s="466">
        <v>1</v>
      </c>
      <c r="J52" s="21"/>
      <c r="K52" s="21"/>
    </row>
    <row r="53" spans="1:11" x14ac:dyDescent="0.15">
      <c r="B53" s="467" t="s">
        <v>173</v>
      </c>
      <c r="C53" s="468">
        <v>248.3970329</v>
      </c>
      <c r="D53" s="466">
        <v>1</v>
      </c>
      <c r="J53" s="21"/>
      <c r="K53" s="21"/>
    </row>
    <row r="54" spans="1:11" x14ac:dyDescent="0.15">
      <c r="B54" s="467" t="s">
        <v>174</v>
      </c>
      <c r="C54" s="468">
        <v>-0.61</v>
      </c>
      <c r="D54" s="466">
        <v>1</v>
      </c>
      <c r="J54" s="21"/>
      <c r="K54" s="21"/>
    </row>
    <row r="55" spans="1:11" ht="15" x14ac:dyDescent="0.25">
      <c r="C55" s="197"/>
      <c r="D55" s="465"/>
      <c r="J55"/>
      <c r="K55"/>
    </row>
    <row r="56" spans="1:11" ht="15" x14ac:dyDescent="0.25">
      <c r="C56" s="197"/>
      <c r="J56"/>
      <c r="K56"/>
    </row>
    <row r="57" spans="1:11" x14ac:dyDescent="0.15">
      <c r="B57" s="467" t="s">
        <v>175</v>
      </c>
      <c r="C57" s="468">
        <v>39.789809470000002</v>
      </c>
      <c r="J57" s="21"/>
      <c r="K57" s="21"/>
    </row>
    <row r="58" spans="1:11" x14ac:dyDescent="0.15">
      <c r="B58" s="467" t="s">
        <v>176</v>
      </c>
      <c r="C58" s="468">
        <v>4.1626977600000004</v>
      </c>
      <c r="D58" s="196"/>
      <c r="E58" s="196"/>
      <c r="F58" s="196"/>
      <c r="G58" s="196"/>
      <c r="H58" s="196"/>
    </row>
    <row r="59" spans="1:11" x14ac:dyDescent="0.15">
      <c r="C59" s="197"/>
      <c r="D59" s="196"/>
      <c r="E59" s="196"/>
      <c r="F59" s="196"/>
      <c r="G59" s="196"/>
      <c r="H59" s="196"/>
    </row>
    <row r="60" spans="1:11" x14ac:dyDescent="0.15">
      <c r="C60" s="197"/>
      <c r="D60" s="196"/>
      <c r="E60" s="196"/>
      <c r="F60" s="196"/>
      <c r="G60" s="196"/>
      <c r="H60" s="196"/>
    </row>
    <row r="61" spans="1:11" x14ac:dyDescent="0.15">
      <c r="B61" s="467" t="s">
        <v>177</v>
      </c>
      <c r="C61" s="468">
        <v>210.17915854</v>
      </c>
      <c r="D61" s="196"/>
      <c r="E61" s="196"/>
      <c r="F61" s="196"/>
      <c r="G61" s="196"/>
      <c r="H61" s="196"/>
    </row>
    <row r="62" spans="1:11" x14ac:dyDescent="0.15">
      <c r="B62" s="467" t="s">
        <v>178</v>
      </c>
      <c r="C62" s="468">
        <v>38.217874359999996</v>
      </c>
      <c r="D62" s="196"/>
      <c r="E62" s="196"/>
      <c r="F62" s="196"/>
      <c r="G62" s="196"/>
      <c r="H62" s="196"/>
    </row>
    <row r="63" spans="1:11" x14ac:dyDescent="0.15">
      <c r="C63" s="197"/>
      <c r="D63" s="197"/>
      <c r="E63" s="197"/>
      <c r="F63" s="197"/>
      <c r="G63" s="197"/>
      <c r="H63" s="197"/>
    </row>
  </sheetData>
  <mergeCells count="7">
    <mergeCell ref="C41:F41"/>
    <mergeCell ref="B41:B42"/>
    <mergeCell ref="B1:H1"/>
    <mergeCell ref="B3:H3"/>
    <mergeCell ref="B5:H5"/>
    <mergeCell ref="D28:H28"/>
    <mergeCell ref="G41:H41"/>
  </mergeCells>
  <hyperlinks>
    <hyperlink ref="B1:C1" location="Cuprins_ro!B4" display="I. Balanța de plăți a Republicii Moldova în trimestrul I 2023 (date provizorii)" xr:uid="{72E36ACC-6A8D-41D1-8E92-934BD9D921B2}"/>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P69"/>
  <sheetViews>
    <sheetView showGridLines="0" showRowColHeaders="0" zoomScaleNormal="100" workbookViewId="0">
      <selection activeCell="L15" sqref="L15"/>
    </sheetView>
  </sheetViews>
  <sheetFormatPr defaultColWidth="9.140625" defaultRowHeight="10.5" x14ac:dyDescent="0.15"/>
  <cols>
    <col min="1" max="1" customWidth="true" style="198" width="5.7109375" collapsed="false"/>
    <col min="2" max="2" customWidth="true" style="198" width="45.28515625" collapsed="false"/>
    <col min="3" max="8" customWidth="true" style="198" width="10.28515625" collapsed="false"/>
    <col min="9" max="16384" style="198" width="9.140625" collapsed="false"/>
  </cols>
  <sheetData>
    <row r="1" spans="2:8" s="578" customFormat="1" ht="14.25" x14ac:dyDescent="0.2">
      <c r="B1" s="752" t="s">
        <v>205</v>
      </c>
      <c r="C1" s="753"/>
      <c r="D1" s="753"/>
      <c r="E1" s="753"/>
      <c r="F1" s="753"/>
      <c r="G1" s="753"/>
      <c r="H1" s="753"/>
    </row>
    <row r="2" spans="2:8" ht="11.25" customHeight="1" x14ac:dyDescent="0.15"/>
    <row r="3" spans="2:8" s="652" customFormat="1" ht="30" customHeight="1" x14ac:dyDescent="0.25">
      <c r="B3" s="837" t="s">
        <v>223</v>
      </c>
      <c r="C3" s="837"/>
      <c r="D3" s="837"/>
      <c r="E3" s="837"/>
      <c r="F3" s="837"/>
      <c r="G3" s="837"/>
      <c r="H3" s="837"/>
    </row>
    <row r="4" spans="2:8" ht="5.0999999999999996" customHeight="1" x14ac:dyDescent="0.15"/>
    <row r="5" spans="2:8" s="367" customFormat="1" ht="14.25" x14ac:dyDescent="0.2">
      <c r="B5" s="842" t="s">
        <v>145</v>
      </c>
      <c r="C5" s="842"/>
      <c r="D5" s="842"/>
      <c r="E5" s="842"/>
      <c r="F5" s="842"/>
      <c r="G5" s="842"/>
      <c r="H5" s="842"/>
    </row>
    <row r="27" spans="2:8" x14ac:dyDescent="0.15">
      <c r="B27" s="331"/>
      <c r="C27" s="331"/>
      <c r="D27" s="331"/>
      <c r="E27" s="331"/>
      <c r="F27" s="331"/>
      <c r="G27" s="331"/>
      <c r="H27" s="331"/>
    </row>
    <row r="28" spans="2:8" s="332" customFormat="1" ht="12.75" x14ac:dyDescent="0.2">
      <c r="B28" s="574" t="s">
        <v>82</v>
      </c>
      <c r="C28" s="839" t="s">
        <v>83</v>
      </c>
      <c r="D28" s="840"/>
      <c r="E28" s="840"/>
      <c r="F28" s="840"/>
      <c r="G28" s="840"/>
      <c r="H28" s="840"/>
    </row>
    <row r="29" spans="2:8" x14ac:dyDescent="0.15">
      <c r="B29" s="331"/>
      <c r="C29" s="331"/>
      <c r="D29" s="331"/>
      <c r="E29" s="331"/>
      <c r="F29" s="331"/>
      <c r="G29" s="331"/>
      <c r="H29" s="331"/>
    </row>
    <row r="30" spans="2:8" x14ac:dyDescent="0.15">
      <c r="B30" s="331"/>
      <c r="C30" s="331"/>
      <c r="D30" s="331"/>
      <c r="E30" s="331"/>
      <c r="F30" s="331"/>
      <c r="G30" s="331"/>
      <c r="H30" s="331"/>
    </row>
    <row r="31" spans="2:8" x14ac:dyDescent="0.15">
      <c r="B31" s="331"/>
      <c r="C31" s="331"/>
      <c r="D31" s="331"/>
      <c r="E31" s="331"/>
      <c r="F31" s="331"/>
      <c r="G31" s="331"/>
      <c r="H31" s="331"/>
    </row>
    <row r="32" spans="2:8" x14ac:dyDescent="0.15">
      <c r="B32" s="331"/>
      <c r="C32" s="331"/>
      <c r="D32" s="331"/>
      <c r="E32" s="331"/>
      <c r="F32" s="331"/>
      <c r="G32" s="331"/>
      <c r="H32" s="331"/>
    </row>
    <row r="33" spans="2:8" x14ac:dyDescent="0.15">
      <c r="B33" s="331"/>
      <c r="C33" s="331"/>
      <c r="D33" s="331"/>
      <c r="E33" s="331"/>
      <c r="F33" s="331"/>
      <c r="G33" s="331"/>
      <c r="H33" s="331"/>
    </row>
    <row r="34" spans="2:8" x14ac:dyDescent="0.15">
      <c r="B34" s="555"/>
      <c r="C34" s="331"/>
      <c r="D34" s="331"/>
      <c r="E34" s="331"/>
      <c r="F34" s="331"/>
      <c r="G34" s="331"/>
      <c r="H34" s="331"/>
    </row>
    <row r="35" spans="2:8" x14ac:dyDescent="0.15">
      <c r="B35" s="331"/>
      <c r="C35" s="331"/>
      <c r="D35" s="331"/>
      <c r="E35" s="331"/>
      <c r="F35" s="331"/>
      <c r="G35" s="331"/>
      <c r="H35" s="331"/>
    </row>
    <row r="36" spans="2:8" x14ac:dyDescent="0.15">
      <c r="B36" s="331"/>
      <c r="C36" s="331"/>
      <c r="D36" s="331"/>
      <c r="E36" s="331"/>
      <c r="F36" s="331"/>
      <c r="G36" s="331"/>
      <c r="H36" s="331"/>
    </row>
    <row r="37" spans="2:8" x14ac:dyDescent="0.15">
      <c r="B37" s="331"/>
      <c r="C37" s="331"/>
      <c r="D37" s="331"/>
      <c r="E37" s="331"/>
      <c r="F37" s="331"/>
      <c r="G37" s="331"/>
      <c r="H37" s="331"/>
    </row>
    <row r="38" spans="2:8" x14ac:dyDescent="0.15">
      <c r="B38" s="331"/>
      <c r="C38" s="331"/>
      <c r="D38" s="331"/>
      <c r="E38" s="331"/>
      <c r="F38" s="331"/>
      <c r="G38" s="331"/>
      <c r="H38" s="331"/>
    </row>
    <row r="39" spans="2:8" x14ac:dyDescent="0.15">
      <c r="B39" s="331"/>
      <c r="C39" s="331"/>
      <c r="D39" s="331"/>
      <c r="E39" s="331"/>
      <c r="F39" s="331"/>
      <c r="G39" s="331"/>
      <c r="H39" s="331"/>
    </row>
    <row r="40" spans="2:8" x14ac:dyDescent="0.15">
      <c r="B40" s="331"/>
      <c r="C40" s="331"/>
      <c r="D40" s="331"/>
      <c r="E40" s="331"/>
      <c r="F40" s="331"/>
      <c r="G40" s="331"/>
      <c r="H40" s="331"/>
    </row>
    <row r="41" spans="2:8" x14ac:dyDescent="0.15">
      <c r="B41" s="331"/>
      <c r="C41" s="331"/>
      <c r="D41" s="331"/>
      <c r="E41" s="331"/>
      <c r="F41" s="331"/>
      <c r="G41" s="331"/>
      <c r="H41" s="331"/>
    </row>
    <row r="42" spans="2:8" x14ac:dyDescent="0.15">
      <c r="B42" s="331"/>
      <c r="C42" s="331"/>
      <c r="D42" s="331"/>
      <c r="E42" s="331"/>
      <c r="F42" s="331"/>
      <c r="G42" s="331"/>
      <c r="H42" s="331"/>
    </row>
    <row r="43" spans="2:8" x14ac:dyDescent="0.15">
      <c r="B43" s="331"/>
      <c r="C43" s="331"/>
      <c r="D43" s="331"/>
      <c r="E43" s="331"/>
      <c r="F43" s="331"/>
      <c r="G43" s="331"/>
      <c r="H43" s="331"/>
    </row>
    <row r="44" spans="2:8" x14ac:dyDescent="0.15">
      <c r="B44" s="331"/>
      <c r="C44" s="331"/>
      <c r="D44" s="331"/>
      <c r="E44" s="331"/>
      <c r="F44" s="331"/>
      <c r="G44" s="331"/>
      <c r="H44" s="331"/>
    </row>
    <row r="45" spans="2:8" s="657" customFormat="1" ht="12.75" x14ac:dyDescent="0.2">
      <c r="B45" s="839" t="s">
        <v>81</v>
      </c>
      <c r="C45" s="840"/>
      <c r="D45" s="840"/>
      <c r="E45" s="840"/>
      <c r="F45" s="840"/>
      <c r="G45" s="840"/>
      <c r="H45" s="840"/>
    </row>
    <row r="46" spans="2:8" x14ac:dyDescent="0.15">
      <c r="B46" s="331"/>
      <c r="C46" s="331"/>
      <c r="D46" s="331"/>
      <c r="E46" s="331"/>
      <c r="F46" s="331"/>
      <c r="G46" s="331"/>
      <c r="H46" s="331"/>
    </row>
    <row r="47" spans="2:8" x14ac:dyDescent="0.15">
      <c r="B47" s="331"/>
      <c r="C47" s="331"/>
      <c r="D47" s="331"/>
      <c r="E47" s="331"/>
      <c r="F47" s="331"/>
      <c r="G47" s="331"/>
      <c r="H47" s="331"/>
    </row>
    <row r="48" spans="2:8" x14ac:dyDescent="0.15">
      <c r="B48" s="331"/>
      <c r="C48" s="331"/>
      <c r="D48" s="331"/>
      <c r="E48" s="331"/>
      <c r="F48" s="331"/>
      <c r="G48" s="331"/>
      <c r="H48" s="331"/>
    </row>
    <row r="49" spans="2:16" x14ac:dyDescent="0.15">
      <c r="B49" s="331"/>
      <c r="C49" s="331"/>
      <c r="D49" s="331"/>
      <c r="E49" s="331"/>
      <c r="F49" s="331"/>
      <c r="G49" s="331"/>
      <c r="H49" s="331"/>
    </row>
    <row r="50" spans="2:16" x14ac:dyDescent="0.15">
      <c r="B50" s="331"/>
      <c r="C50" s="331"/>
      <c r="D50" s="331"/>
      <c r="E50" s="331"/>
      <c r="F50" s="331"/>
      <c r="G50" s="331"/>
      <c r="H50" s="331"/>
    </row>
    <row r="51" spans="2:16" x14ac:dyDescent="0.15">
      <c r="B51" s="498" t="s">
        <v>262</v>
      </c>
    </row>
    <row r="52" spans="2:16" x14ac:dyDescent="0.15">
      <c r="B52" s="760" t="s">
        <v>340</v>
      </c>
      <c r="C52" s="760"/>
      <c r="D52" s="760"/>
      <c r="E52" s="760"/>
      <c r="F52" s="760"/>
      <c r="G52" s="760"/>
      <c r="H52" s="760"/>
    </row>
    <row r="54" spans="2:16" ht="11.25" x14ac:dyDescent="0.2">
      <c r="B54" s="843"/>
      <c r="C54" s="844">
        <v>2024</v>
      </c>
      <c r="D54" s="844"/>
      <c r="E54" s="844"/>
      <c r="F54" s="844"/>
      <c r="G54" s="845">
        <v>2025</v>
      </c>
      <c r="H54" s="846"/>
    </row>
    <row r="55" spans="2:16" s="658" customFormat="1" ht="11.25" x14ac:dyDescent="0.2">
      <c r="B55" s="843"/>
      <c r="C55" s="593" t="s">
        <v>186</v>
      </c>
      <c r="D55" s="593" t="s">
        <v>182</v>
      </c>
      <c r="E55" s="593" t="s">
        <v>183</v>
      </c>
      <c r="F55" s="594" t="s">
        <v>88</v>
      </c>
      <c r="G55" s="593" t="s">
        <v>186</v>
      </c>
      <c r="H55" s="593" t="s">
        <v>0</v>
      </c>
    </row>
    <row r="56" spans="2:16" s="658" customFormat="1" ht="11.25" x14ac:dyDescent="0.2">
      <c r="B56" s="659" t="s">
        <v>97</v>
      </c>
      <c r="C56" s="660">
        <v>341.94184129000001</v>
      </c>
      <c r="D56" s="660">
        <v>375.01537512999994</v>
      </c>
      <c r="E56" s="660">
        <v>475.83940243000001</v>
      </c>
      <c r="F56" s="660">
        <v>384.97159254999997</v>
      </c>
      <c r="G56" s="660">
        <v>378.03618147999998</v>
      </c>
      <c r="H56" s="660">
        <v>512.00664219999999</v>
      </c>
      <c r="K56" s="661"/>
      <c r="L56" s="661"/>
      <c r="M56" s="661"/>
      <c r="N56" s="661"/>
      <c r="O56" s="661"/>
      <c r="P56" s="661"/>
    </row>
    <row r="57" spans="2:16" s="658" customFormat="1" ht="11.25" x14ac:dyDescent="0.2">
      <c r="B57" s="659" t="s">
        <v>98</v>
      </c>
      <c r="C57" s="660">
        <v>73.23</v>
      </c>
      <c r="D57" s="660">
        <v>87.14</v>
      </c>
      <c r="E57" s="662">
        <v>164.15</v>
      </c>
      <c r="F57" s="662">
        <v>92.649999999999991</v>
      </c>
      <c r="G57" s="660">
        <v>116.14999999999999</v>
      </c>
      <c r="H57" s="660">
        <v>162.37</v>
      </c>
      <c r="K57" s="661"/>
      <c r="L57" s="661"/>
      <c r="M57" s="661"/>
      <c r="N57" s="661"/>
      <c r="O57" s="661"/>
      <c r="P57" s="661"/>
    </row>
    <row r="58" spans="2:16" s="658" customFormat="1" ht="11.25" x14ac:dyDescent="0.2">
      <c r="B58" s="659" t="s">
        <v>99</v>
      </c>
      <c r="C58" s="660">
        <v>157.68184128999999</v>
      </c>
      <c r="D58" s="660">
        <v>154.59537513000001</v>
      </c>
      <c r="E58" s="662">
        <v>156.09940243</v>
      </c>
      <c r="F58" s="662">
        <v>164.28159254999997</v>
      </c>
      <c r="G58" s="660">
        <v>147.81618148000001</v>
      </c>
      <c r="H58" s="660">
        <v>182.43664219999999</v>
      </c>
      <c r="K58" s="661"/>
      <c r="L58" s="661"/>
      <c r="M58" s="661"/>
      <c r="N58" s="661"/>
      <c r="O58" s="661"/>
      <c r="P58" s="661"/>
    </row>
    <row r="59" spans="2:16" s="658" customFormat="1" ht="11.25" x14ac:dyDescent="0.2">
      <c r="B59" s="659" t="s">
        <v>100</v>
      </c>
      <c r="C59" s="660">
        <v>111.03</v>
      </c>
      <c r="D59" s="660">
        <v>133.27999999999994</v>
      </c>
      <c r="E59" s="660">
        <v>155.58999999999997</v>
      </c>
      <c r="F59" s="660">
        <v>128.04000000000002</v>
      </c>
      <c r="G59" s="660">
        <v>114.07</v>
      </c>
      <c r="H59" s="660">
        <v>167.2</v>
      </c>
      <c r="K59" s="661"/>
      <c r="L59" s="661"/>
      <c r="M59" s="661"/>
      <c r="N59" s="661"/>
      <c r="O59" s="661"/>
      <c r="P59" s="661"/>
    </row>
    <row r="60" spans="2:16" s="658" customFormat="1" ht="11.25" x14ac:dyDescent="0.2">
      <c r="B60" s="659" t="s">
        <v>101</v>
      </c>
      <c r="C60" s="663">
        <v>9.1407085280325724</v>
      </c>
      <c r="D60" s="663">
        <v>8.939617651888959</v>
      </c>
      <c r="E60" s="664">
        <v>9.3277807093615461</v>
      </c>
      <c r="F60" s="664">
        <v>8.3505030770706004</v>
      </c>
      <c r="G60" s="663">
        <v>10.1</v>
      </c>
      <c r="H60" s="663">
        <v>10</v>
      </c>
      <c r="K60" s="661"/>
      <c r="L60" s="661"/>
      <c r="M60" s="661"/>
      <c r="N60" s="661"/>
      <c r="O60" s="661"/>
      <c r="P60" s="661"/>
    </row>
    <row r="62" spans="2:16" x14ac:dyDescent="0.15">
      <c r="B62" s="431"/>
    </row>
    <row r="63" spans="2:16" s="658" customFormat="1" ht="11.25" x14ac:dyDescent="0.2">
      <c r="B63" s="665"/>
      <c r="C63" s="666" t="s">
        <v>143</v>
      </c>
      <c r="D63" s="666" t="s">
        <v>144</v>
      </c>
    </row>
    <row r="64" spans="2:16" s="658" customFormat="1" ht="11.25" x14ac:dyDescent="0.2">
      <c r="B64" s="659" t="s">
        <v>138</v>
      </c>
      <c r="C64" s="667">
        <v>2.2287853712550606E-3</v>
      </c>
      <c r="D64" s="667">
        <v>0</v>
      </c>
      <c r="E64" s="668">
        <v>1</v>
      </c>
      <c r="K64" s="661"/>
    </row>
    <row r="65" spans="2:11" s="658" customFormat="1" ht="11.25" x14ac:dyDescent="0.2">
      <c r="B65" s="659" t="s">
        <v>139</v>
      </c>
      <c r="C65" s="667">
        <v>1.6009585061127901E-3</v>
      </c>
      <c r="D65" s="667">
        <v>1.0310787792002989E-2</v>
      </c>
      <c r="E65" s="668">
        <v>1</v>
      </c>
      <c r="K65" s="661"/>
    </row>
    <row r="66" spans="2:11" s="658" customFormat="1" ht="11.25" x14ac:dyDescent="0.2">
      <c r="B66" s="659" t="s">
        <v>140</v>
      </c>
      <c r="C66" s="667">
        <v>0.26112888888429892</v>
      </c>
      <c r="D66" s="667">
        <v>3.1971435013962754E-2</v>
      </c>
      <c r="E66" s="668">
        <v>1</v>
      </c>
      <c r="K66" s="661"/>
    </row>
    <row r="67" spans="2:11" s="658" customFormat="1" ht="11.25" x14ac:dyDescent="0.2">
      <c r="B67" s="659" t="s">
        <v>141</v>
      </c>
      <c r="C67" s="667">
        <v>1.1442144617217882E-2</v>
      </c>
      <c r="D67" s="667">
        <v>3.1971435013962756E-3</v>
      </c>
      <c r="E67" s="668">
        <v>1</v>
      </c>
      <c r="K67" s="661"/>
    </row>
    <row r="68" spans="2:11" s="658" customFormat="1" ht="11.25" x14ac:dyDescent="0.2">
      <c r="B68" s="659" t="s">
        <v>74</v>
      </c>
      <c r="C68" s="667">
        <v>0.43759269420555391</v>
      </c>
      <c r="D68" s="667">
        <v>0.77020531083714272</v>
      </c>
      <c r="E68" s="668">
        <v>1</v>
      </c>
      <c r="K68" s="661"/>
    </row>
    <row r="69" spans="2:11" s="658" customFormat="1" ht="11.25" x14ac:dyDescent="0.2">
      <c r="B69" s="659" t="s">
        <v>142</v>
      </c>
      <c r="C69" s="667">
        <v>0.28600652841556151</v>
      </c>
      <c r="D69" s="667">
        <v>0.18431532285549523</v>
      </c>
      <c r="E69" s="668">
        <v>1</v>
      </c>
      <c r="K69" s="661"/>
    </row>
  </sheetData>
  <mergeCells count="9">
    <mergeCell ref="B1:H1"/>
    <mergeCell ref="B5:H5"/>
    <mergeCell ref="B3:H3"/>
    <mergeCell ref="B54:B55"/>
    <mergeCell ref="C54:F54"/>
    <mergeCell ref="B52:H52"/>
    <mergeCell ref="C28:H28"/>
    <mergeCell ref="B45:H45"/>
    <mergeCell ref="G54:H54"/>
  </mergeCells>
  <hyperlinks>
    <hyperlink ref="B1:C1" location="Cuprins_ro!B4" display="I. Balanța de plăți a Republicii Moldova în trimestrul I 2023 (date provizorii)" xr:uid="{A5DA1466-3AC6-4B54-811A-C4C5FF4F31F2}"/>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O41"/>
  <sheetViews>
    <sheetView showGridLines="0" showRowColHeaders="0" zoomScaleNormal="100" workbookViewId="0"/>
  </sheetViews>
  <sheetFormatPr defaultRowHeight="12" customHeight="1" x14ac:dyDescent="0.2"/>
  <cols>
    <col min="1" max="1" customWidth="true" style="206" width="5.7109375" collapsed="false"/>
    <col min="2" max="2" customWidth="true" style="206" width="27.140625" collapsed="false"/>
    <col min="3" max="8" customWidth="true" style="206" width="11.140625" collapsed="false"/>
    <col min="9" max="141" style="206" width="9.140625" collapsed="false"/>
    <col min="142" max="142" customWidth="true" style="206" width="44.85546875" collapsed="false"/>
    <col min="143" max="183" customWidth="true" style="206" width="6.7109375" collapsed="false"/>
    <col min="184" max="184" bestFit="true" customWidth="true" style="206" width="5.42578125" collapsed="false"/>
    <col min="185" max="186" bestFit="true" customWidth="true" style="206" width="5.7109375" collapsed="false"/>
    <col min="187" max="187" bestFit="true" customWidth="true" style="206" width="5.5703125" collapsed="false"/>
    <col min="188" max="188" bestFit="true" customWidth="true" style="206" width="5.42578125" collapsed="false"/>
    <col min="189" max="190" bestFit="true" customWidth="true" style="206" width="5.7109375" collapsed="false"/>
    <col min="191" max="191" bestFit="true" customWidth="true" style="206" width="5.28515625" collapsed="false"/>
    <col min="192" max="192" bestFit="true" customWidth="true" style="206" width="5.42578125" collapsed="false"/>
    <col min="193" max="194" bestFit="true" customWidth="true" style="206" width="5.7109375" collapsed="false"/>
    <col min="195" max="229" customWidth="true" style="206" width="6.7109375" collapsed="false"/>
    <col min="230" max="230" bestFit="true" customWidth="true" style="206" width="5.7109375" collapsed="false"/>
    <col min="231" max="233" customWidth="true" style="206" width="5.7109375" collapsed="false"/>
    <col min="234" max="234" bestFit="true" customWidth="true" style="206" width="6.7109375" collapsed="false"/>
    <col min="235" max="241" customWidth="true" style="206" width="6.7109375" collapsed="false"/>
    <col min="242" max="242" bestFit="true" customWidth="true" style="206" width="5.5703125" collapsed="false"/>
    <col min="243" max="243" customWidth="true" style="206" width="6.7109375" collapsed="false"/>
    <col min="244" max="397" style="206" width="9.140625" collapsed="false"/>
    <col min="398" max="398" customWidth="true" style="206" width="44.85546875" collapsed="false"/>
    <col min="399" max="439" customWidth="true" style="206" width="6.7109375" collapsed="false"/>
    <col min="440" max="440" bestFit="true" customWidth="true" style="206" width="5.42578125" collapsed="false"/>
    <col min="441" max="442" bestFit="true" customWidth="true" style="206" width="5.7109375" collapsed="false"/>
    <col min="443" max="443" bestFit="true" customWidth="true" style="206" width="5.5703125" collapsed="false"/>
    <col min="444" max="444" bestFit="true" customWidth="true" style="206" width="5.42578125" collapsed="false"/>
    <col min="445" max="446" bestFit="true" customWidth="true" style="206" width="5.7109375" collapsed="false"/>
    <col min="447" max="447" bestFit="true" customWidth="true" style="206" width="5.28515625" collapsed="false"/>
    <col min="448" max="448" bestFit="true" customWidth="true" style="206" width="5.42578125" collapsed="false"/>
    <col min="449" max="450" bestFit="true" customWidth="true" style="206" width="5.7109375" collapsed="false"/>
    <col min="451" max="485" customWidth="true" style="206" width="6.7109375" collapsed="false"/>
    <col min="486" max="486" bestFit="true" customWidth="true" style="206" width="5.7109375" collapsed="false"/>
    <col min="487" max="489" customWidth="true" style="206" width="5.7109375" collapsed="false"/>
    <col min="490" max="490" bestFit="true" customWidth="true" style="206" width="6.7109375" collapsed="false"/>
    <col min="491" max="497" customWidth="true" style="206" width="6.7109375" collapsed="false"/>
    <col min="498" max="498" bestFit="true" customWidth="true" style="206" width="5.5703125" collapsed="false"/>
    <col min="499" max="499" customWidth="true" style="206" width="6.7109375" collapsed="false"/>
    <col min="500" max="653" style="206" width="9.140625" collapsed="false"/>
    <col min="654" max="654" customWidth="true" style="206" width="44.85546875" collapsed="false"/>
    <col min="655" max="695" customWidth="true" style="206" width="6.7109375" collapsed="false"/>
    <col min="696" max="696" bestFit="true" customWidth="true" style="206" width="5.42578125" collapsed="false"/>
    <col min="697" max="698" bestFit="true" customWidth="true" style="206" width="5.7109375" collapsed="false"/>
    <col min="699" max="699" bestFit="true" customWidth="true" style="206" width="5.5703125" collapsed="false"/>
    <col min="700" max="700" bestFit="true" customWidth="true" style="206" width="5.42578125" collapsed="false"/>
    <col min="701" max="702" bestFit="true" customWidth="true" style="206" width="5.7109375" collapsed="false"/>
    <col min="703" max="703" bestFit="true" customWidth="true" style="206" width="5.28515625" collapsed="false"/>
    <col min="704" max="704" bestFit="true" customWidth="true" style="206" width="5.42578125" collapsed="false"/>
    <col min="705" max="706" bestFit="true" customWidth="true" style="206" width="5.7109375" collapsed="false"/>
    <col min="707" max="741" customWidth="true" style="206" width="6.7109375" collapsed="false"/>
    <col min="742" max="742" bestFit="true" customWidth="true" style="206" width="5.7109375" collapsed="false"/>
    <col min="743" max="745" customWidth="true" style="206" width="5.7109375" collapsed="false"/>
    <col min="746" max="746" bestFit="true" customWidth="true" style="206" width="6.7109375" collapsed="false"/>
    <col min="747" max="753" customWidth="true" style="206" width="6.7109375" collapsed="false"/>
    <col min="754" max="754" bestFit="true" customWidth="true" style="206" width="5.5703125" collapsed="false"/>
    <col min="755" max="755" customWidth="true" style="206" width="6.7109375" collapsed="false"/>
    <col min="756" max="909" style="206" width="9.140625" collapsed="false"/>
    <col min="910" max="910" customWidth="true" style="206" width="44.85546875" collapsed="false"/>
    <col min="911" max="951" customWidth="true" style="206" width="6.7109375" collapsed="false"/>
    <col min="952" max="952" bestFit="true" customWidth="true" style="206" width="5.42578125" collapsed="false"/>
    <col min="953" max="954" bestFit="true" customWidth="true" style="206" width="5.7109375" collapsed="false"/>
    <col min="955" max="955" bestFit="true" customWidth="true" style="206" width="5.5703125" collapsed="false"/>
    <col min="956" max="956" bestFit="true" customWidth="true" style="206" width="5.42578125" collapsed="false"/>
    <col min="957" max="958" bestFit="true" customWidth="true" style="206" width="5.7109375" collapsed="false"/>
    <col min="959" max="959" bestFit="true" customWidth="true" style="206" width="5.28515625" collapsed="false"/>
    <col min="960" max="960" bestFit="true" customWidth="true" style="206" width="5.42578125" collapsed="false"/>
    <col min="961" max="962" bestFit="true" customWidth="true" style="206" width="5.7109375" collapsed="false"/>
    <col min="963" max="997" customWidth="true" style="206" width="6.7109375" collapsed="false"/>
    <col min="998" max="998" bestFit="true" customWidth="true" style="206" width="5.7109375" collapsed="false"/>
    <col min="999" max="1001" customWidth="true" style="206" width="5.7109375" collapsed="false"/>
    <col min="1002" max="1002" bestFit="true" customWidth="true" style="206" width="6.7109375" collapsed="false"/>
    <col min="1003" max="1009" customWidth="true" style="206" width="6.7109375" collapsed="false"/>
    <col min="1010" max="1010" bestFit="true" customWidth="true" style="206" width="5.5703125" collapsed="false"/>
    <col min="1011" max="1011" customWidth="true" style="206" width="6.7109375" collapsed="false"/>
    <col min="1012" max="1165" style="206" width="9.140625" collapsed="false"/>
    <col min="1166" max="1166" customWidth="true" style="206" width="44.85546875" collapsed="false"/>
    <col min="1167" max="1207" customWidth="true" style="206" width="6.7109375" collapsed="false"/>
    <col min="1208" max="1208" bestFit="true" customWidth="true" style="206" width="5.42578125" collapsed="false"/>
    <col min="1209" max="1210" bestFit="true" customWidth="true" style="206" width="5.7109375" collapsed="false"/>
    <col min="1211" max="1211" bestFit="true" customWidth="true" style="206" width="5.5703125" collapsed="false"/>
    <col min="1212" max="1212" bestFit="true" customWidth="true" style="206" width="5.42578125" collapsed="false"/>
    <col min="1213" max="1214" bestFit="true" customWidth="true" style="206" width="5.7109375" collapsed="false"/>
    <col min="1215" max="1215" bestFit="true" customWidth="true" style="206" width="5.28515625" collapsed="false"/>
    <col min="1216" max="1216" bestFit="true" customWidth="true" style="206" width="5.42578125" collapsed="false"/>
    <col min="1217" max="1218" bestFit="true" customWidth="true" style="206" width="5.7109375" collapsed="false"/>
    <col min="1219" max="1253" customWidth="true" style="206" width="6.7109375" collapsed="false"/>
    <col min="1254" max="1254" bestFit="true" customWidth="true" style="206" width="5.7109375" collapsed="false"/>
    <col min="1255" max="1257" customWidth="true" style="206" width="5.7109375" collapsed="false"/>
    <col min="1258" max="1258" bestFit="true" customWidth="true" style="206" width="6.7109375" collapsed="false"/>
    <col min="1259" max="1265" customWidth="true" style="206" width="6.7109375" collapsed="false"/>
    <col min="1266" max="1266" bestFit="true" customWidth="true" style="206" width="5.5703125" collapsed="false"/>
    <col min="1267" max="1267" customWidth="true" style="206" width="6.7109375" collapsed="false"/>
    <col min="1268" max="1421" style="206" width="9.140625" collapsed="false"/>
    <col min="1422" max="1422" customWidth="true" style="206" width="44.85546875" collapsed="false"/>
    <col min="1423" max="1463" customWidth="true" style="206" width="6.7109375" collapsed="false"/>
    <col min="1464" max="1464" bestFit="true" customWidth="true" style="206" width="5.42578125" collapsed="false"/>
    <col min="1465" max="1466" bestFit="true" customWidth="true" style="206" width="5.7109375" collapsed="false"/>
    <col min="1467" max="1467" bestFit="true" customWidth="true" style="206" width="5.5703125" collapsed="false"/>
    <col min="1468" max="1468" bestFit="true" customWidth="true" style="206" width="5.42578125" collapsed="false"/>
    <col min="1469" max="1470" bestFit="true" customWidth="true" style="206" width="5.7109375" collapsed="false"/>
    <col min="1471" max="1471" bestFit="true" customWidth="true" style="206" width="5.28515625" collapsed="false"/>
    <col min="1472" max="1472" bestFit="true" customWidth="true" style="206" width="5.42578125" collapsed="false"/>
    <col min="1473" max="1474" bestFit="true" customWidth="true" style="206" width="5.7109375" collapsed="false"/>
    <col min="1475" max="1509" customWidth="true" style="206" width="6.7109375" collapsed="false"/>
    <col min="1510" max="1510" bestFit="true" customWidth="true" style="206" width="5.7109375" collapsed="false"/>
    <col min="1511" max="1513" customWidth="true" style="206" width="5.7109375" collapsed="false"/>
    <col min="1514" max="1514" bestFit="true" customWidth="true" style="206" width="6.7109375" collapsed="false"/>
    <col min="1515" max="1521" customWidth="true" style="206" width="6.7109375" collapsed="false"/>
    <col min="1522" max="1522" bestFit="true" customWidth="true" style="206" width="5.5703125" collapsed="false"/>
    <col min="1523" max="1523" customWidth="true" style="206" width="6.7109375" collapsed="false"/>
    <col min="1524" max="1677" style="206" width="9.140625" collapsed="false"/>
    <col min="1678" max="1678" customWidth="true" style="206" width="44.85546875" collapsed="false"/>
    <col min="1679" max="1719" customWidth="true" style="206" width="6.7109375" collapsed="false"/>
    <col min="1720" max="1720" bestFit="true" customWidth="true" style="206" width="5.42578125" collapsed="false"/>
    <col min="1721" max="1722" bestFit="true" customWidth="true" style="206" width="5.7109375" collapsed="false"/>
    <col min="1723" max="1723" bestFit="true" customWidth="true" style="206" width="5.5703125" collapsed="false"/>
    <col min="1724" max="1724" bestFit="true" customWidth="true" style="206" width="5.42578125" collapsed="false"/>
    <col min="1725" max="1726" bestFit="true" customWidth="true" style="206" width="5.7109375" collapsed="false"/>
    <col min="1727" max="1727" bestFit="true" customWidth="true" style="206" width="5.28515625" collapsed="false"/>
    <col min="1728" max="1728" bestFit="true" customWidth="true" style="206" width="5.42578125" collapsed="false"/>
    <col min="1729" max="1730" bestFit="true" customWidth="true" style="206" width="5.7109375" collapsed="false"/>
    <col min="1731" max="1765" customWidth="true" style="206" width="6.7109375" collapsed="false"/>
    <col min="1766" max="1766" bestFit="true" customWidth="true" style="206" width="5.7109375" collapsed="false"/>
    <col min="1767" max="1769" customWidth="true" style="206" width="5.7109375" collapsed="false"/>
    <col min="1770" max="1770" bestFit="true" customWidth="true" style="206" width="6.7109375" collapsed="false"/>
    <col min="1771" max="1777" customWidth="true" style="206" width="6.7109375" collapsed="false"/>
    <col min="1778" max="1778" bestFit="true" customWidth="true" style="206" width="5.5703125" collapsed="false"/>
    <col min="1779" max="1779" customWidth="true" style="206" width="6.7109375" collapsed="false"/>
    <col min="1780" max="1933" style="206" width="9.140625" collapsed="false"/>
    <col min="1934" max="1934" customWidth="true" style="206" width="44.85546875" collapsed="false"/>
    <col min="1935" max="1975" customWidth="true" style="206" width="6.7109375" collapsed="false"/>
    <col min="1976" max="1976" bestFit="true" customWidth="true" style="206" width="5.42578125" collapsed="false"/>
    <col min="1977" max="1978" bestFit="true" customWidth="true" style="206" width="5.7109375" collapsed="false"/>
    <col min="1979" max="1979" bestFit="true" customWidth="true" style="206" width="5.5703125" collapsed="false"/>
    <col min="1980" max="1980" bestFit="true" customWidth="true" style="206" width="5.42578125" collapsed="false"/>
    <col min="1981" max="1982" bestFit="true" customWidth="true" style="206" width="5.7109375" collapsed="false"/>
    <col min="1983" max="1983" bestFit="true" customWidth="true" style="206" width="5.28515625" collapsed="false"/>
    <col min="1984" max="1984" bestFit="true" customWidth="true" style="206" width="5.42578125" collapsed="false"/>
    <col min="1985" max="1986" bestFit="true" customWidth="true" style="206" width="5.7109375" collapsed="false"/>
    <col min="1987" max="2021" customWidth="true" style="206" width="6.7109375" collapsed="false"/>
    <col min="2022" max="2022" bestFit="true" customWidth="true" style="206" width="5.7109375" collapsed="false"/>
    <col min="2023" max="2025" customWidth="true" style="206" width="5.7109375" collapsed="false"/>
    <col min="2026" max="2026" bestFit="true" customWidth="true" style="206" width="6.7109375" collapsed="false"/>
    <col min="2027" max="2033" customWidth="true" style="206" width="6.7109375" collapsed="false"/>
    <col min="2034" max="2034" bestFit="true" customWidth="true" style="206" width="5.5703125" collapsed="false"/>
    <col min="2035" max="2035" customWidth="true" style="206" width="6.7109375" collapsed="false"/>
    <col min="2036" max="2189" style="206" width="9.140625" collapsed="false"/>
    <col min="2190" max="2190" customWidth="true" style="206" width="44.85546875" collapsed="false"/>
    <col min="2191" max="2231" customWidth="true" style="206" width="6.7109375" collapsed="false"/>
    <col min="2232" max="2232" bestFit="true" customWidth="true" style="206" width="5.42578125" collapsed="false"/>
    <col min="2233" max="2234" bestFit="true" customWidth="true" style="206" width="5.7109375" collapsed="false"/>
    <col min="2235" max="2235" bestFit="true" customWidth="true" style="206" width="5.5703125" collapsed="false"/>
    <col min="2236" max="2236" bestFit="true" customWidth="true" style="206" width="5.42578125" collapsed="false"/>
    <col min="2237" max="2238" bestFit="true" customWidth="true" style="206" width="5.7109375" collapsed="false"/>
    <col min="2239" max="2239" bestFit="true" customWidth="true" style="206" width="5.28515625" collapsed="false"/>
    <col min="2240" max="2240" bestFit="true" customWidth="true" style="206" width="5.42578125" collapsed="false"/>
    <col min="2241" max="2242" bestFit="true" customWidth="true" style="206" width="5.7109375" collapsed="false"/>
    <col min="2243" max="2277" customWidth="true" style="206" width="6.7109375" collapsed="false"/>
    <col min="2278" max="2278" bestFit="true" customWidth="true" style="206" width="5.7109375" collapsed="false"/>
    <col min="2279" max="2281" customWidth="true" style="206" width="5.7109375" collapsed="false"/>
    <col min="2282" max="2282" bestFit="true" customWidth="true" style="206" width="6.7109375" collapsed="false"/>
    <col min="2283" max="2289" customWidth="true" style="206" width="6.7109375" collapsed="false"/>
    <col min="2290" max="2290" bestFit="true" customWidth="true" style="206" width="5.5703125" collapsed="false"/>
    <col min="2291" max="2291" customWidth="true" style="206" width="6.7109375" collapsed="false"/>
    <col min="2292" max="2445" style="206" width="9.140625" collapsed="false"/>
    <col min="2446" max="2446" customWidth="true" style="206" width="44.85546875" collapsed="false"/>
    <col min="2447" max="2487" customWidth="true" style="206" width="6.7109375" collapsed="false"/>
    <col min="2488" max="2488" bestFit="true" customWidth="true" style="206" width="5.42578125" collapsed="false"/>
    <col min="2489" max="2490" bestFit="true" customWidth="true" style="206" width="5.7109375" collapsed="false"/>
    <col min="2491" max="2491" bestFit="true" customWidth="true" style="206" width="5.5703125" collapsed="false"/>
    <col min="2492" max="2492" bestFit="true" customWidth="true" style="206" width="5.42578125" collapsed="false"/>
    <col min="2493" max="2494" bestFit="true" customWidth="true" style="206" width="5.7109375" collapsed="false"/>
    <col min="2495" max="2495" bestFit="true" customWidth="true" style="206" width="5.28515625" collapsed="false"/>
    <col min="2496" max="2496" bestFit="true" customWidth="true" style="206" width="5.42578125" collapsed="false"/>
    <col min="2497" max="2498" bestFit="true" customWidth="true" style="206" width="5.7109375" collapsed="false"/>
    <col min="2499" max="2533" customWidth="true" style="206" width="6.7109375" collapsed="false"/>
    <col min="2534" max="2534" bestFit="true" customWidth="true" style="206" width="5.7109375" collapsed="false"/>
    <col min="2535" max="2537" customWidth="true" style="206" width="5.7109375" collapsed="false"/>
    <col min="2538" max="2538" bestFit="true" customWidth="true" style="206" width="6.7109375" collapsed="false"/>
    <col min="2539" max="2545" customWidth="true" style="206" width="6.7109375" collapsed="false"/>
    <col min="2546" max="2546" bestFit="true" customWidth="true" style="206" width="5.5703125" collapsed="false"/>
    <col min="2547" max="2547" customWidth="true" style="206" width="6.7109375" collapsed="false"/>
    <col min="2548" max="2701" style="206" width="9.140625" collapsed="false"/>
    <col min="2702" max="2702" customWidth="true" style="206" width="44.85546875" collapsed="false"/>
    <col min="2703" max="2743" customWidth="true" style="206" width="6.7109375" collapsed="false"/>
    <col min="2744" max="2744" bestFit="true" customWidth="true" style="206" width="5.42578125" collapsed="false"/>
    <col min="2745" max="2746" bestFit="true" customWidth="true" style="206" width="5.7109375" collapsed="false"/>
    <col min="2747" max="2747" bestFit="true" customWidth="true" style="206" width="5.5703125" collapsed="false"/>
    <col min="2748" max="2748" bestFit="true" customWidth="true" style="206" width="5.42578125" collapsed="false"/>
    <col min="2749" max="2750" bestFit="true" customWidth="true" style="206" width="5.7109375" collapsed="false"/>
    <col min="2751" max="2751" bestFit="true" customWidth="true" style="206" width="5.28515625" collapsed="false"/>
    <col min="2752" max="2752" bestFit="true" customWidth="true" style="206" width="5.42578125" collapsed="false"/>
    <col min="2753" max="2754" bestFit="true" customWidth="true" style="206" width="5.7109375" collapsed="false"/>
    <col min="2755" max="2789" customWidth="true" style="206" width="6.7109375" collapsed="false"/>
    <col min="2790" max="2790" bestFit="true" customWidth="true" style="206" width="5.7109375" collapsed="false"/>
    <col min="2791" max="2793" customWidth="true" style="206" width="5.7109375" collapsed="false"/>
    <col min="2794" max="2794" bestFit="true" customWidth="true" style="206" width="6.7109375" collapsed="false"/>
    <col min="2795" max="2801" customWidth="true" style="206" width="6.7109375" collapsed="false"/>
    <col min="2802" max="2802" bestFit="true" customWidth="true" style="206" width="5.5703125" collapsed="false"/>
    <col min="2803" max="2803" customWidth="true" style="206" width="6.7109375" collapsed="false"/>
    <col min="2804" max="2957" style="206" width="9.140625" collapsed="false"/>
    <col min="2958" max="2958" customWidth="true" style="206" width="44.85546875" collapsed="false"/>
    <col min="2959" max="2999" customWidth="true" style="206" width="6.7109375" collapsed="false"/>
    <col min="3000" max="3000" bestFit="true" customWidth="true" style="206" width="5.42578125" collapsed="false"/>
    <col min="3001" max="3002" bestFit="true" customWidth="true" style="206" width="5.7109375" collapsed="false"/>
    <col min="3003" max="3003" bestFit="true" customWidth="true" style="206" width="5.5703125" collapsed="false"/>
    <col min="3004" max="3004" bestFit="true" customWidth="true" style="206" width="5.42578125" collapsed="false"/>
    <col min="3005" max="3006" bestFit="true" customWidth="true" style="206" width="5.7109375" collapsed="false"/>
    <col min="3007" max="3007" bestFit="true" customWidth="true" style="206" width="5.28515625" collapsed="false"/>
    <col min="3008" max="3008" bestFit="true" customWidth="true" style="206" width="5.42578125" collapsed="false"/>
    <col min="3009" max="3010" bestFit="true" customWidth="true" style="206" width="5.7109375" collapsed="false"/>
    <col min="3011" max="3045" customWidth="true" style="206" width="6.7109375" collapsed="false"/>
    <col min="3046" max="3046" bestFit="true" customWidth="true" style="206" width="5.7109375" collapsed="false"/>
    <col min="3047" max="3049" customWidth="true" style="206" width="5.7109375" collapsed="false"/>
    <col min="3050" max="3050" bestFit="true" customWidth="true" style="206" width="6.7109375" collapsed="false"/>
    <col min="3051" max="3057" customWidth="true" style="206" width="6.7109375" collapsed="false"/>
    <col min="3058" max="3058" bestFit="true" customWidth="true" style="206" width="5.5703125" collapsed="false"/>
    <col min="3059" max="3059" customWidth="true" style="206" width="6.7109375" collapsed="false"/>
    <col min="3060" max="3213" style="206" width="9.140625" collapsed="false"/>
    <col min="3214" max="3214" customWidth="true" style="206" width="44.85546875" collapsed="false"/>
    <col min="3215" max="3255" customWidth="true" style="206" width="6.7109375" collapsed="false"/>
    <col min="3256" max="3256" bestFit="true" customWidth="true" style="206" width="5.42578125" collapsed="false"/>
    <col min="3257" max="3258" bestFit="true" customWidth="true" style="206" width="5.7109375" collapsed="false"/>
    <col min="3259" max="3259" bestFit="true" customWidth="true" style="206" width="5.5703125" collapsed="false"/>
    <col min="3260" max="3260" bestFit="true" customWidth="true" style="206" width="5.42578125" collapsed="false"/>
    <col min="3261" max="3262" bestFit="true" customWidth="true" style="206" width="5.7109375" collapsed="false"/>
    <col min="3263" max="3263" bestFit="true" customWidth="true" style="206" width="5.28515625" collapsed="false"/>
    <col min="3264" max="3264" bestFit="true" customWidth="true" style="206" width="5.42578125" collapsed="false"/>
    <col min="3265" max="3266" bestFit="true" customWidth="true" style="206" width="5.7109375" collapsed="false"/>
    <col min="3267" max="3301" customWidth="true" style="206" width="6.7109375" collapsed="false"/>
    <col min="3302" max="3302" bestFit="true" customWidth="true" style="206" width="5.7109375" collapsed="false"/>
    <col min="3303" max="3305" customWidth="true" style="206" width="5.7109375" collapsed="false"/>
    <col min="3306" max="3306" bestFit="true" customWidth="true" style="206" width="6.7109375" collapsed="false"/>
    <col min="3307" max="3313" customWidth="true" style="206" width="6.7109375" collapsed="false"/>
    <col min="3314" max="3314" bestFit="true" customWidth="true" style="206" width="5.5703125" collapsed="false"/>
    <col min="3315" max="3315" customWidth="true" style="206" width="6.7109375" collapsed="false"/>
    <col min="3316" max="3469" style="206" width="9.140625" collapsed="false"/>
    <col min="3470" max="3470" customWidth="true" style="206" width="44.85546875" collapsed="false"/>
    <col min="3471" max="3511" customWidth="true" style="206" width="6.7109375" collapsed="false"/>
    <col min="3512" max="3512" bestFit="true" customWidth="true" style="206" width="5.42578125" collapsed="false"/>
    <col min="3513" max="3514" bestFit="true" customWidth="true" style="206" width="5.7109375" collapsed="false"/>
    <col min="3515" max="3515" bestFit="true" customWidth="true" style="206" width="5.5703125" collapsed="false"/>
    <col min="3516" max="3516" bestFit="true" customWidth="true" style="206" width="5.42578125" collapsed="false"/>
    <col min="3517" max="3518" bestFit="true" customWidth="true" style="206" width="5.7109375" collapsed="false"/>
    <col min="3519" max="3519" bestFit="true" customWidth="true" style="206" width="5.28515625" collapsed="false"/>
    <col min="3520" max="3520" bestFit="true" customWidth="true" style="206" width="5.42578125" collapsed="false"/>
    <col min="3521" max="3522" bestFit="true" customWidth="true" style="206" width="5.7109375" collapsed="false"/>
    <col min="3523" max="3557" customWidth="true" style="206" width="6.7109375" collapsed="false"/>
    <col min="3558" max="3558" bestFit="true" customWidth="true" style="206" width="5.7109375" collapsed="false"/>
    <col min="3559" max="3561" customWidth="true" style="206" width="5.7109375" collapsed="false"/>
    <col min="3562" max="3562" bestFit="true" customWidth="true" style="206" width="6.7109375" collapsed="false"/>
    <col min="3563" max="3569" customWidth="true" style="206" width="6.7109375" collapsed="false"/>
    <col min="3570" max="3570" bestFit="true" customWidth="true" style="206" width="5.5703125" collapsed="false"/>
    <col min="3571" max="3571" customWidth="true" style="206" width="6.7109375" collapsed="false"/>
    <col min="3572" max="3725" style="206" width="9.140625" collapsed="false"/>
    <col min="3726" max="3726" customWidth="true" style="206" width="44.85546875" collapsed="false"/>
    <col min="3727" max="3767" customWidth="true" style="206" width="6.7109375" collapsed="false"/>
    <col min="3768" max="3768" bestFit="true" customWidth="true" style="206" width="5.42578125" collapsed="false"/>
    <col min="3769" max="3770" bestFit="true" customWidth="true" style="206" width="5.7109375" collapsed="false"/>
    <col min="3771" max="3771" bestFit="true" customWidth="true" style="206" width="5.5703125" collapsed="false"/>
    <col min="3772" max="3772" bestFit="true" customWidth="true" style="206" width="5.42578125" collapsed="false"/>
    <col min="3773" max="3774" bestFit="true" customWidth="true" style="206" width="5.7109375" collapsed="false"/>
    <col min="3775" max="3775" bestFit="true" customWidth="true" style="206" width="5.28515625" collapsed="false"/>
    <col min="3776" max="3776" bestFit="true" customWidth="true" style="206" width="5.42578125" collapsed="false"/>
    <col min="3777" max="3778" bestFit="true" customWidth="true" style="206" width="5.7109375" collapsed="false"/>
    <col min="3779" max="3813" customWidth="true" style="206" width="6.7109375" collapsed="false"/>
    <col min="3814" max="3814" bestFit="true" customWidth="true" style="206" width="5.7109375" collapsed="false"/>
    <col min="3815" max="3817" customWidth="true" style="206" width="5.7109375" collapsed="false"/>
    <col min="3818" max="3818" bestFit="true" customWidth="true" style="206" width="6.7109375" collapsed="false"/>
    <col min="3819" max="3825" customWidth="true" style="206" width="6.7109375" collapsed="false"/>
    <col min="3826" max="3826" bestFit="true" customWidth="true" style="206" width="5.5703125" collapsed="false"/>
    <col min="3827" max="3827" customWidth="true" style="206" width="6.7109375" collapsed="false"/>
    <col min="3828" max="3981" style="206" width="9.140625" collapsed="false"/>
    <col min="3982" max="3982" customWidth="true" style="206" width="44.85546875" collapsed="false"/>
    <col min="3983" max="4023" customWidth="true" style="206" width="6.7109375" collapsed="false"/>
    <col min="4024" max="4024" bestFit="true" customWidth="true" style="206" width="5.42578125" collapsed="false"/>
    <col min="4025" max="4026" bestFit="true" customWidth="true" style="206" width="5.7109375" collapsed="false"/>
    <col min="4027" max="4027" bestFit="true" customWidth="true" style="206" width="5.5703125" collapsed="false"/>
    <col min="4028" max="4028" bestFit="true" customWidth="true" style="206" width="5.42578125" collapsed="false"/>
    <col min="4029" max="4030" bestFit="true" customWidth="true" style="206" width="5.7109375" collapsed="false"/>
    <col min="4031" max="4031" bestFit="true" customWidth="true" style="206" width="5.28515625" collapsed="false"/>
    <col min="4032" max="4032" bestFit="true" customWidth="true" style="206" width="5.42578125" collapsed="false"/>
    <col min="4033" max="4034" bestFit="true" customWidth="true" style="206" width="5.7109375" collapsed="false"/>
    <col min="4035" max="4069" customWidth="true" style="206" width="6.7109375" collapsed="false"/>
    <col min="4070" max="4070" bestFit="true" customWidth="true" style="206" width="5.7109375" collapsed="false"/>
    <col min="4071" max="4073" customWidth="true" style="206" width="5.7109375" collapsed="false"/>
    <col min="4074" max="4074" bestFit="true" customWidth="true" style="206" width="6.7109375" collapsed="false"/>
    <col min="4075" max="4081" customWidth="true" style="206" width="6.7109375" collapsed="false"/>
    <col min="4082" max="4082" bestFit="true" customWidth="true" style="206" width="5.5703125" collapsed="false"/>
    <col min="4083" max="4083" customWidth="true" style="206" width="6.7109375" collapsed="false"/>
    <col min="4084" max="4237" style="206" width="9.140625" collapsed="false"/>
    <col min="4238" max="4238" customWidth="true" style="206" width="44.85546875" collapsed="false"/>
    <col min="4239" max="4279" customWidth="true" style="206" width="6.7109375" collapsed="false"/>
    <col min="4280" max="4280" bestFit="true" customWidth="true" style="206" width="5.42578125" collapsed="false"/>
    <col min="4281" max="4282" bestFit="true" customWidth="true" style="206" width="5.7109375" collapsed="false"/>
    <col min="4283" max="4283" bestFit="true" customWidth="true" style="206" width="5.5703125" collapsed="false"/>
    <col min="4284" max="4284" bestFit="true" customWidth="true" style="206" width="5.42578125" collapsed="false"/>
    <col min="4285" max="4286" bestFit="true" customWidth="true" style="206" width="5.7109375" collapsed="false"/>
    <col min="4287" max="4287" bestFit="true" customWidth="true" style="206" width="5.28515625" collapsed="false"/>
    <col min="4288" max="4288" bestFit="true" customWidth="true" style="206" width="5.42578125" collapsed="false"/>
    <col min="4289" max="4290" bestFit="true" customWidth="true" style="206" width="5.7109375" collapsed="false"/>
    <col min="4291" max="4325" customWidth="true" style="206" width="6.7109375" collapsed="false"/>
    <col min="4326" max="4326" bestFit="true" customWidth="true" style="206" width="5.7109375" collapsed="false"/>
    <col min="4327" max="4329" customWidth="true" style="206" width="5.7109375" collapsed="false"/>
    <col min="4330" max="4330" bestFit="true" customWidth="true" style="206" width="6.7109375" collapsed="false"/>
    <col min="4331" max="4337" customWidth="true" style="206" width="6.7109375" collapsed="false"/>
    <col min="4338" max="4338" bestFit="true" customWidth="true" style="206" width="5.5703125" collapsed="false"/>
    <col min="4339" max="4339" customWidth="true" style="206" width="6.7109375" collapsed="false"/>
    <col min="4340" max="4493" style="206" width="9.140625" collapsed="false"/>
    <col min="4494" max="4494" customWidth="true" style="206" width="44.85546875" collapsed="false"/>
    <col min="4495" max="4535" customWidth="true" style="206" width="6.7109375" collapsed="false"/>
    <col min="4536" max="4536" bestFit="true" customWidth="true" style="206" width="5.42578125" collapsed="false"/>
    <col min="4537" max="4538" bestFit="true" customWidth="true" style="206" width="5.7109375" collapsed="false"/>
    <col min="4539" max="4539" bestFit="true" customWidth="true" style="206" width="5.5703125" collapsed="false"/>
    <col min="4540" max="4540" bestFit="true" customWidth="true" style="206" width="5.42578125" collapsed="false"/>
    <col min="4541" max="4542" bestFit="true" customWidth="true" style="206" width="5.7109375" collapsed="false"/>
    <col min="4543" max="4543" bestFit="true" customWidth="true" style="206" width="5.28515625" collapsed="false"/>
    <col min="4544" max="4544" bestFit="true" customWidth="true" style="206" width="5.42578125" collapsed="false"/>
    <col min="4545" max="4546" bestFit="true" customWidth="true" style="206" width="5.7109375" collapsed="false"/>
    <col min="4547" max="4581" customWidth="true" style="206" width="6.7109375" collapsed="false"/>
    <col min="4582" max="4582" bestFit="true" customWidth="true" style="206" width="5.7109375" collapsed="false"/>
    <col min="4583" max="4585" customWidth="true" style="206" width="5.7109375" collapsed="false"/>
    <col min="4586" max="4586" bestFit="true" customWidth="true" style="206" width="6.7109375" collapsed="false"/>
    <col min="4587" max="4593" customWidth="true" style="206" width="6.7109375" collapsed="false"/>
    <col min="4594" max="4594" bestFit="true" customWidth="true" style="206" width="5.5703125" collapsed="false"/>
    <col min="4595" max="4595" customWidth="true" style="206" width="6.7109375" collapsed="false"/>
    <col min="4596" max="4749" style="206" width="9.140625" collapsed="false"/>
    <col min="4750" max="4750" customWidth="true" style="206" width="44.85546875" collapsed="false"/>
    <col min="4751" max="4791" customWidth="true" style="206" width="6.7109375" collapsed="false"/>
    <col min="4792" max="4792" bestFit="true" customWidth="true" style="206" width="5.42578125" collapsed="false"/>
    <col min="4793" max="4794" bestFit="true" customWidth="true" style="206" width="5.7109375" collapsed="false"/>
    <col min="4795" max="4795" bestFit="true" customWidth="true" style="206" width="5.5703125" collapsed="false"/>
    <col min="4796" max="4796" bestFit="true" customWidth="true" style="206" width="5.42578125" collapsed="false"/>
    <col min="4797" max="4798" bestFit="true" customWidth="true" style="206" width="5.7109375" collapsed="false"/>
    <col min="4799" max="4799" bestFit="true" customWidth="true" style="206" width="5.28515625" collapsed="false"/>
    <col min="4800" max="4800" bestFit="true" customWidth="true" style="206" width="5.42578125" collapsed="false"/>
    <col min="4801" max="4802" bestFit="true" customWidth="true" style="206" width="5.7109375" collapsed="false"/>
    <col min="4803" max="4837" customWidth="true" style="206" width="6.7109375" collapsed="false"/>
    <col min="4838" max="4838" bestFit="true" customWidth="true" style="206" width="5.7109375" collapsed="false"/>
    <col min="4839" max="4841" customWidth="true" style="206" width="5.7109375" collapsed="false"/>
    <col min="4842" max="4842" bestFit="true" customWidth="true" style="206" width="6.7109375" collapsed="false"/>
    <col min="4843" max="4849" customWidth="true" style="206" width="6.7109375" collapsed="false"/>
    <col min="4850" max="4850" bestFit="true" customWidth="true" style="206" width="5.5703125" collapsed="false"/>
    <col min="4851" max="4851" customWidth="true" style="206" width="6.7109375" collapsed="false"/>
    <col min="4852" max="5005" style="206" width="9.140625" collapsed="false"/>
    <col min="5006" max="5006" customWidth="true" style="206" width="44.85546875" collapsed="false"/>
    <col min="5007" max="5047" customWidth="true" style="206" width="6.7109375" collapsed="false"/>
    <col min="5048" max="5048" bestFit="true" customWidth="true" style="206" width="5.42578125" collapsed="false"/>
    <col min="5049" max="5050" bestFit="true" customWidth="true" style="206" width="5.7109375" collapsed="false"/>
    <col min="5051" max="5051" bestFit="true" customWidth="true" style="206" width="5.5703125" collapsed="false"/>
    <col min="5052" max="5052" bestFit="true" customWidth="true" style="206" width="5.42578125" collapsed="false"/>
    <col min="5053" max="5054" bestFit="true" customWidth="true" style="206" width="5.7109375" collapsed="false"/>
    <col min="5055" max="5055" bestFit="true" customWidth="true" style="206" width="5.28515625" collapsed="false"/>
    <col min="5056" max="5056" bestFit="true" customWidth="true" style="206" width="5.42578125" collapsed="false"/>
    <col min="5057" max="5058" bestFit="true" customWidth="true" style="206" width="5.7109375" collapsed="false"/>
    <col min="5059" max="5093" customWidth="true" style="206" width="6.7109375" collapsed="false"/>
    <col min="5094" max="5094" bestFit="true" customWidth="true" style="206" width="5.7109375" collapsed="false"/>
    <col min="5095" max="5097" customWidth="true" style="206" width="5.7109375" collapsed="false"/>
    <col min="5098" max="5098" bestFit="true" customWidth="true" style="206" width="6.7109375" collapsed="false"/>
    <col min="5099" max="5105" customWidth="true" style="206" width="6.7109375" collapsed="false"/>
    <col min="5106" max="5106" bestFit="true" customWidth="true" style="206" width="5.5703125" collapsed="false"/>
    <col min="5107" max="5107" customWidth="true" style="206" width="6.7109375" collapsed="false"/>
    <col min="5108" max="5261" style="206" width="9.140625" collapsed="false"/>
    <col min="5262" max="5262" customWidth="true" style="206" width="44.85546875" collapsed="false"/>
    <col min="5263" max="5303" customWidth="true" style="206" width="6.7109375" collapsed="false"/>
    <col min="5304" max="5304" bestFit="true" customWidth="true" style="206" width="5.42578125" collapsed="false"/>
    <col min="5305" max="5306" bestFit="true" customWidth="true" style="206" width="5.7109375" collapsed="false"/>
    <col min="5307" max="5307" bestFit="true" customWidth="true" style="206" width="5.5703125" collapsed="false"/>
    <col min="5308" max="5308" bestFit="true" customWidth="true" style="206" width="5.42578125" collapsed="false"/>
    <col min="5309" max="5310" bestFit="true" customWidth="true" style="206" width="5.7109375" collapsed="false"/>
    <col min="5311" max="5311" bestFit="true" customWidth="true" style="206" width="5.28515625" collapsed="false"/>
    <col min="5312" max="5312" bestFit="true" customWidth="true" style="206" width="5.42578125" collapsed="false"/>
    <col min="5313" max="5314" bestFit="true" customWidth="true" style="206" width="5.7109375" collapsed="false"/>
    <col min="5315" max="5349" customWidth="true" style="206" width="6.7109375" collapsed="false"/>
    <col min="5350" max="5350" bestFit="true" customWidth="true" style="206" width="5.7109375" collapsed="false"/>
    <col min="5351" max="5353" customWidth="true" style="206" width="5.7109375" collapsed="false"/>
    <col min="5354" max="5354" bestFit="true" customWidth="true" style="206" width="6.7109375" collapsed="false"/>
    <col min="5355" max="5361" customWidth="true" style="206" width="6.7109375" collapsed="false"/>
    <col min="5362" max="5362" bestFit="true" customWidth="true" style="206" width="5.5703125" collapsed="false"/>
    <col min="5363" max="5363" customWidth="true" style="206" width="6.7109375" collapsed="false"/>
    <col min="5364" max="5517" style="206" width="9.140625" collapsed="false"/>
    <col min="5518" max="5518" customWidth="true" style="206" width="44.85546875" collapsed="false"/>
    <col min="5519" max="5559" customWidth="true" style="206" width="6.7109375" collapsed="false"/>
    <col min="5560" max="5560" bestFit="true" customWidth="true" style="206" width="5.42578125" collapsed="false"/>
    <col min="5561" max="5562" bestFit="true" customWidth="true" style="206" width="5.7109375" collapsed="false"/>
    <col min="5563" max="5563" bestFit="true" customWidth="true" style="206" width="5.5703125" collapsed="false"/>
    <col min="5564" max="5564" bestFit="true" customWidth="true" style="206" width="5.42578125" collapsed="false"/>
    <col min="5565" max="5566" bestFit="true" customWidth="true" style="206" width="5.7109375" collapsed="false"/>
    <col min="5567" max="5567" bestFit="true" customWidth="true" style="206" width="5.28515625" collapsed="false"/>
    <col min="5568" max="5568" bestFit="true" customWidth="true" style="206" width="5.42578125" collapsed="false"/>
    <col min="5569" max="5570" bestFit="true" customWidth="true" style="206" width="5.7109375" collapsed="false"/>
    <col min="5571" max="5605" customWidth="true" style="206" width="6.7109375" collapsed="false"/>
    <col min="5606" max="5606" bestFit="true" customWidth="true" style="206" width="5.7109375" collapsed="false"/>
    <col min="5607" max="5609" customWidth="true" style="206" width="5.7109375" collapsed="false"/>
    <col min="5610" max="5610" bestFit="true" customWidth="true" style="206" width="6.7109375" collapsed="false"/>
    <col min="5611" max="5617" customWidth="true" style="206" width="6.7109375" collapsed="false"/>
    <col min="5618" max="5618" bestFit="true" customWidth="true" style="206" width="5.5703125" collapsed="false"/>
    <col min="5619" max="5619" customWidth="true" style="206" width="6.7109375" collapsed="false"/>
    <col min="5620" max="5773" style="206" width="9.140625" collapsed="false"/>
    <col min="5774" max="5774" customWidth="true" style="206" width="44.85546875" collapsed="false"/>
    <col min="5775" max="5815" customWidth="true" style="206" width="6.7109375" collapsed="false"/>
    <col min="5816" max="5816" bestFit="true" customWidth="true" style="206" width="5.42578125" collapsed="false"/>
    <col min="5817" max="5818" bestFit="true" customWidth="true" style="206" width="5.7109375" collapsed="false"/>
    <col min="5819" max="5819" bestFit="true" customWidth="true" style="206" width="5.5703125" collapsed="false"/>
    <col min="5820" max="5820" bestFit="true" customWidth="true" style="206" width="5.42578125" collapsed="false"/>
    <col min="5821" max="5822" bestFit="true" customWidth="true" style="206" width="5.7109375" collapsed="false"/>
    <col min="5823" max="5823" bestFit="true" customWidth="true" style="206" width="5.28515625" collapsed="false"/>
    <col min="5824" max="5824" bestFit="true" customWidth="true" style="206" width="5.42578125" collapsed="false"/>
    <col min="5825" max="5826" bestFit="true" customWidth="true" style="206" width="5.7109375" collapsed="false"/>
    <col min="5827" max="5861" customWidth="true" style="206" width="6.7109375" collapsed="false"/>
    <col min="5862" max="5862" bestFit="true" customWidth="true" style="206" width="5.7109375" collapsed="false"/>
    <col min="5863" max="5865" customWidth="true" style="206" width="5.7109375" collapsed="false"/>
    <col min="5866" max="5866" bestFit="true" customWidth="true" style="206" width="6.7109375" collapsed="false"/>
    <col min="5867" max="5873" customWidth="true" style="206" width="6.7109375" collapsed="false"/>
    <col min="5874" max="5874" bestFit="true" customWidth="true" style="206" width="5.5703125" collapsed="false"/>
    <col min="5875" max="5875" customWidth="true" style="206" width="6.7109375" collapsed="false"/>
    <col min="5876" max="6029" style="206" width="9.140625" collapsed="false"/>
    <col min="6030" max="6030" customWidth="true" style="206" width="44.85546875" collapsed="false"/>
    <col min="6031" max="6071" customWidth="true" style="206" width="6.7109375" collapsed="false"/>
    <col min="6072" max="6072" bestFit="true" customWidth="true" style="206" width="5.42578125" collapsed="false"/>
    <col min="6073" max="6074" bestFit="true" customWidth="true" style="206" width="5.7109375" collapsed="false"/>
    <col min="6075" max="6075" bestFit="true" customWidth="true" style="206" width="5.5703125" collapsed="false"/>
    <col min="6076" max="6076" bestFit="true" customWidth="true" style="206" width="5.42578125" collapsed="false"/>
    <col min="6077" max="6078" bestFit="true" customWidth="true" style="206" width="5.7109375" collapsed="false"/>
    <col min="6079" max="6079" bestFit="true" customWidth="true" style="206" width="5.28515625" collapsed="false"/>
    <col min="6080" max="6080" bestFit="true" customWidth="true" style="206" width="5.42578125" collapsed="false"/>
    <col min="6081" max="6082" bestFit="true" customWidth="true" style="206" width="5.7109375" collapsed="false"/>
    <col min="6083" max="6117" customWidth="true" style="206" width="6.7109375" collapsed="false"/>
    <col min="6118" max="6118" bestFit="true" customWidth="true" style="206" width="5.7109375" collapsed="false"/>
    <col min="6119" max="6121" customWidth="true" style="206" width="5.7109375" collapsed="false"/>
    <col min="6122" max="6122" bestFit="true" customWidth="true" style="206" width="6.7109375" collapsed="false"/>
    <col min="6123" max="6129" customWidth="true" style="206" width="6.7109375" collapsed="false"/>
    <col min="6130" max="6130" bestFit="true" customWidth="true" style="206" width="5.5703125" collapsed="false"/>
    <col min="6131" max="6131" customWidth="true" style="206" width="6.7109375" collapsed="false"/>
    <col min="6132" max="6285" style="206" width="9.140625" collapsed="false"/>
    <col min="6286" max="6286" customWidth="true" style="206" width="44.85546875" collapsed="false"/>
    <col min="6287" max="6327" customWidth="true" style="206" width="6.7109375" collapsed="false"/>
    <col min="6328" max="6328" bestFit="true" customWidth="true" style="206" width="5.42578125" collapsed="false"/>
    <col min="6329" max="6330" bestFit="true" customWidth="true" style="206" width="5.7109375" collapsed="false"/>
    <col min="6331" max="6331" bestFit="true" customWidth="true" style="206" width="5.5703125" collapsed="false"/>
    <col min="6332" max="6332" bestFit="true" customWidth="true" style="206" width="5.42578125" collapsed="false"/>
    <col min="6333" max="6334" bestFit="true" customWidth="true" style="206" width="5.7109375" collapsed="false"/>
    <col min="6335" max="6335" bestFit="true" customWidth="true" style="206" width="5.28515625" collapsed="false"/>
    <col min="6336" max="6336" bestFit="true" customWidth="true" style="206" width="5.42578125" collapsed="false"/>
    <col min="6337" max="6338" bestFit="true" customWidth="true" style="206" width="5.7109375" collapsed="false"/>
    <col min="6339" max="6373" customWidth="true" style="206" width="6.7109375" collapsed="false"/>
    <col min="6374" max="6374" bestFit="true" customWidth="true" style="206" width="5.7109375" collapsed="false"/>
    <col min="6375" max="6377" customWidth="true" style="206" width="5.7109375" collapsed="false"/>
    <col min="6378" max="6378" bestFit="true" customWidth="true" style="206" width="6.7109375" collapsed="false"/>
    <col min="6379" max="6385" customWidth="true" style="206" width="6.7109375" collapsed="false"/>
    <col min="6386" max="6386" bestFit="true" customWidth="true" style="206" width="5.5703125" collapsed="false"/>
    <col min="6387" max="6387" customWidth="true" style="206" width="6.7109375" collapsed="false"/>
    <col min="6388" max="6541" style="206" width="9.140625" collapsed="false"/>
    <col min="6542" max="6542" customWidth="true" style="206" width="44.85546875" collapsed="false"/>
    <col min="6543" max="6583" customWidth="true" style="206" width="6.7109375" collapsed="false"/>
    <col min="6584" max="6584" bestFit="true" customWidth="true" style="206" width="5.42578125" collapsed="false"/>
    <col min="6585" max="6586" bestFit="true" customWidth="true" style="206" width="5.7109375" collapsed="false"/>
    <col min="6587" max="6587" bestFit="true" customWidth="true" style="206" width="5.5703125" collapsed="false"/>
    <col min="6588" max="6588" bestFit="true" customWidth="true" style="206" width="5.42578125" collapsed="false"/>
    <col min="6589" max="6590" bestFit="true" customWidth="true" style="206" width="5.7109375" collapsed="false"/>
    <col min="6591" max="6591" bestFit="true" customWidth="true" style="206" width="5.28515625" collapsed="false"/>
    <col min="6592" max="6592" bestFit="true" customWidth="true" style="206" width="5.42578125" collapsed="false"/>
    <col min="6593" max="6594" bestFit="true" customWidth="true" style="206" width="5.7109375" collapsed="false"/>
    <col min="6595" max="6629" customWidth="true" style="206" width="6.7109375" collapsed="false"/>
    <col min="6630" max="6630" bestFit="true" customWidth="true" style="206" width="5.7109375" collapsed="false"/>
    <col min="6631" max="6633" customWidth="true" style="206" width="5.7109375" collapsed="false"/>
    <col min="6634" max="6634" bestFit="true" customWidth="true" style="206" width="6.7109375" collapsed="false"/>
    <col min="6635" max="6641" customWidth="true" style="206" width="6.7109375" collapsed="false"/>
    <col min="6642" max="6642" bestFit="true" customWidth="true" style="206" width="5.5703125" collapsed="false"/>
    <col min="6643" max="6643" customWidth="true" style="206" width="6.7109375" collapsed="false"/>
    <col min="6644" max="6797" style="206" width="9.140625" collapsed="false"/>
    <col min="6798" max="6798" customWidth="true" style="206" width="44.85546875" collapsed="false"/>
    <col min="6799" max="6839" customWidth="true" style="206" width="6.7109375" collapsed="false"/>
    <col min="6840" max="6840" bestFit="true" customWidth="true" style="206" width="5.42578125" collapsed="false"/>
    <col min="6841" max="6842" bestFit="true" customWidth="true" style="206" width="5.7109375" collapsed="false"/>
    <col min="6843" max="6843" bestFit="true" customWidth="true" style="206" width="5.5703125" collapsed="false"/>
    <col min="6844" max="6844" bestFit="true" customWidth="true" style="206" width="5.42578125" collapsed="false"/>
    <col min="6845" max="6846" bestFit="true" customWidth="true" style="206" width="5.7109375" collapsed="false"/>
    <col min="6847" max="6847" bestFit="true" customWidth="true" style="206" width="5.28515625" collapsed="false"/>
    <col min="6848" max="6848" bestFit="true" customWidth="true" style="206" width="5.42578125" collapsed="false"/>
    <col min="6849" max="6850" bestFit="true" customWidth="true" style="206" width="5.7109375" collapsed="false"/>
    <col min="6851" max="6885" customWidth="true" style="206" width="6.7109375" collapsed="false"/>
    <col min="6886" max="6886" bestFit="true" customWidth="true" style="206" width="5.7109375" collapsed="false"/>
    <col min="6887" max="6889" customWidth="true" style="206" width="5.7109375" collapsed="false"/>
    <col min="6890" max="6890" bestFit="true" customWidth="true" style="206" width="6.7109375" collapsed="false"/>
    <col min="6891" max="6897" customWidth="true" style="206" width="6.7109375" collapsed="false"/>
    <col min="6898" max="6898" bestFit="true" customWidth="true" style="206" width="5.5703125" collapsed="false"/>
    <col min="6899" max="6899" customWidth="true" style="206" width="6.7109375" collapsed="false"/>
    <col min="6900" max="7053" style="206" width="9.140625" collapsed="false"/>
    <col min="7054" max="7054" customWidth="true" style="206" width="44.85546875" collapsed="false"/>
    <col min="7055" max="7095" customWidth="true" style="206" width="6.7109375" collapsed="false"/>
    <col min="7096" max="7096" bestFit="true" customWidth="true" style="206" width="5.42578125" collapsed="false"/>
    <col min="7097" max="7098" bestFit="true" customWidth="true" style="206" width="5.7109375" collapsed="false"/>
    <col min="7099" max="7099" bestFit="true" customWidth="true" style="206" width="5.5703125" collapsed="false"/>
    <col min="7100" max="7100" bestFit="true" customWidth="true" style="206" width="5.42578125" collapsed="false"/>
    <col min="7101" max="7102" bestFit="true" customWidth="true" style="206" width="5.7109375" collapsed="false"/>
    <col min="7103" max="7103" bestFit="true" customWidth="true" style="206" width="5.28515625" collapsed="false"/>
    <col min="7104" max="7104" bestFit="true" customWidth="true" style="206" width="5.42578125" collapsed="false"/>
    <col min="7105" max="7106" bestFit="true" customWidth="true" style="206" width="5.7109375" collapsed="false"/>
    <col min="7107" max="7141" customWidth="true" style="206" width="6.7109375" collapsed="false"/>
    <col min="7142" max="7142" bestFit="true" customWidth="true" style="206" width="5.7109375" collapsed="false"/>
    <col min="7143" max="7145" customWidth="true" style="206" width="5.7109375" collapsed="false"/>
    <col min="7146" max="7146" bestFit="true" customWidth="true" style="206" width="6.7109375" collapsed="false"/>
    <col min="7147" max="7153" customWidth="true" style="206" width="6.7109375" collapsed="false"/>
    <col min="7154" max="7154" bestFit="true" customWidth="true" style="206" width="5.5703125" collapsed="false"/>
    <col min="7155" max="7155" customWidth="true" style="206" width="6.7109375" collapsed="false"/>
    <col min="7156" max="7309" style="206" width="9.140625" collapsed="false"/>
    <col min="7310" max="7310" customWidth="true" style="206" width="44.85546875" collapsed="false"/>
    <col min="7311" max="7351" customWidth="true" style="206" width="6.7109375" collapsed="false"/>
    <col min="7352" max="7352" bestFit="true" customWidth="true" style="206" width="5.42578125" collapsed="false"/>
    <col min="7353" max="7354" bestFit="true" customWidth="true" style="206" width="5.7109375" collapsed="false"/>
    <col min="7355" max="7355" bestFit="true" customWidth="true" style="206" width="5.5703125" collapsed="false"/>
    <col min="7356" max="7356" bestFit="true" customWidth="true" style="206" width="5.42578125" collapsed="false"/>
    <col min="7357" max="7358" bestFit="true" customWidth="true" style="206" width="5.7109375" collapsed="false"/>
    <col min="7359" max="7359" bestFit="true" customWidth="true" style="206" width="5.28515625" collapsed="false"/>
    <col min="7360" max="7360" bestFit="true" customWidth="true" style="206" width="5.42578125" collapsed="false"/>
    <col min="7361" max="7362" bestFit="true" customWidth="true" style="206" width="5.7109375" collapsed="false"/>
    <col min="7363" max="7397" customWidth="true" style="206" width="6.7109375" collapsed="false"/>
    <col min="7398" max="7398" bestFit="true" customWidth="true" style="206" width="5.7109375" collapsed="false"/>
    <col min="7399" max="7401" customWidth="true" style="206" width="5.7109375" collapsed="false"/>
    <col min="7402" max="7402" bestFit="true" customWidth="true" style="206" width="6.7109375" collapsed="false"/>
    <col min="7403" max="7409" customWidth="true" style="206" width="6.7109375" collapsed="false"/>
    <col min="7410" max="7410" bestFit="true" customWidth="true" style="206" width="5.5703125" collapsed="false"/>
    <col min="7411" max="7411" customWidth="true" style="206" width="6.7109375" collapsed="false"/>
    <col min="7412" max="7565" style="206" width="9.140625" collapsed="false"/>
    <col min="7566" max="7566" customWidth="true" style="206" width="44.85546875" collapsed="false"/>
    <col min="7567" max="7607" customWidth="true" style="206" width="6.7109375" collapsed="false"/>
    <col min="7608" max="7608" bestFit="true" customWidth="true" style="206" width="5.42578125" collapsed="false"/>
    <col min="7609" max="7610" bestFit="true" customWidth="true" style="206" width="5.7109375" collapsed="false"/>
    <col min="7611" max="7611" bestFit="true" customWidth="true" style="206" width="5.5703125" collapsed="false"/>
    <col min="7612" max="7612" bestFit="true" customWidth="true" style="206" width="5.42578125" collapsed="false"/>
    <col min="7613" max="7614" bestFit="true" customWidth="true" style="206" width="5.7109375" collapsed="false"/>
    <col min="7615" max="7615" bestFit="true" customWidth="true" style="206" width="5.28515625" collapsed="false"/>
    <col min="7616" max="7616" bestFit="true" customWidth="true" style="206" width="5.42578125" collapsed="false"/>
    <col min="7617" max="7618" bestFit="true" customWidth="true" style="206" width="5.7109375" collapsed="false"/>
    <col min="7619" max="7653" customWidth="true" style="206" width="6.7109375" collapsed="false"/>
    <col min="7654" max="7654" bestFit="true" customWidth="true" style="206" width="5.7109375" collapsed="false"/>
    <col min="7655" max="7657" customWidth="true" style="206" width="5.7109375" collapsed="false"/>
    <col min="7658" max="7658" bestFit="true" customWidth="true" style="206" width="6.7109375" collapsed="false"/>
    <col min="7659" max="7665" customWidth="true" style="206" width="6.7109375" collapsed="false"/>
    <col min="7666" max="7666" bestFit="true" customWidth="true" style="206" width="5.5703125" collapsed="false"/>
    <col min="7667" max="7667" customWidth="true" style="206" width="6.7109375" collapsed="false"/>
    <col min="7668" max="7821" style="206" width="9.140625" collapsed="false"/>
    <col min="7822" max="7822" customWidth="true" style="206" width="44.85546875" collapsed="false"/>
    <col min="7823" max="7863" customWidth="true" style="206" width="6.7109375" collapsed="false"/>
    <col min="7864" max="7864" bestFit="true" customWidth="true" style="206" width="5.42578125" collapsed="false"/>
    <col min="7865" max="7866" bestFit="true" customWidth="true" style="206" width="5.7109375" collapsed="false"/>
    <col min="7867" max="7867" bestFit="true" customWidth="true" style="206" width="5.5703125" collapsed="false"/>
    <col min="7868" max="7868" bestFit="true" customWidth="true" style="206" width="5.42578125" collapsed="false"/>
    <col min="7869" max="7870" bestFit="true" customWidth="true" style="206" width="5.7109375" collapsed="false"/>
    <col min="7871" max="7871" bestFit="true" customWidth="true" style="206" width="5.28515625" collapsed="false"/>
    <col min="7872" max="7872" bestFit="true" customWidth="true" style="206" width="5.42578125" collapsed="false"/>
    <col min="7873" max="7874" bestFit="true" customWidth="true" style="206" width="5.7109375" collapsed="false"/>
    <col min="7875" max="7909" customWidth="true" style="206" width="6.7109375" collapsed="false"/>
    <col min="7910" max="7910" bestFit="true" customWidth="true" style="206" width="5.7109375" collapsed="false"/>
    <col min="7911" max="7913" customWidth="true" style="206" width="5.7109375" collapsed="false"/>
    <col min="7914" max="7914" bestFit="true" customWidth="true" style="206" width="6.7109375" collapsed="false"/>
    <col min="7915" max="7921" customWidth="true" style="206" width="6.7109375" collapsed="false"/>
    <col min="7922" max="7922" bestFit="true" customWidth="true" style="206" width="5.5703125" collapsed="false"/>
    <col min="7923" max="7923" customWidth="true" style="206" width="6.7109375" collapsed="false"/>
    <col min="7924" max="8077" style="206" width="9.140625" collapsed="false"/>
    <col min="8078" max="8078" customWidth="true" style="206" width="44.85546875" collapsed="false"/>
    <col min="8079" max="8119" customWidth="true" style="206" width="6.7109375" collapsed="false"/>
    <col min="8120" max="8120" bestFit="true" customWidth="true" style="206" width="5.42578125" collapsed="false"/>
    <col min="8121" max="8122" bestFit="true" customWidth="true" style="206" width="5.7109375" collapsed="false"/>
    <col min="8123" max="8123" bestFit="true" customWidth="true" style="206" width="5.5703125" collapsed="false"/>
    <col min="8124" max="8124" bestFit="true" customWidth="true" style="206" width="5.42578125" collapsed="false"/>
    <col min="8125" max="8126" bestFit="true" customWidth="true" style="206" width="5.7109375" collapsed="false"/>
    <col min="8127" max="8127" bestFit="true" customWidth="true" style="206" width="5.28515625" collapsed="false"/>
    <col min="8128" max="8128" bestFit="true" customWidth="true" style="206" width="5.42578125" collapsed="false"/>
    <col min="8129" max="8130" bestFit="true" customWidth="true" style="206" width="5.7109375" collapsed="false"/>
    <col min="8131" max="8165" customWidth="true" style="206" width="6.7109375" collapsed="false"/>
    <col min="8166" max="8166" bestFit="true" customWidth="true" style="206" width="5.7109375" collapsed="false"/>
    <col min="8167" max="8169" customWidth="true" style="206" width="5.7109375" collapsed="false"/>
    <col min="8170" max="8170" bestFit="true" customWidth="true" style="206" width="6.7109375" collapsed="false"/>
    <col min="8171" max="8177" customWidth="true" style="206" width="6.7109375" collapsed="false"/>
    <col min="8178" max="8178" bestFit="true" customWidth="true" style="206" width="5.5703125" collapsed="false"/>
    <col min="8179" max="8179" customWidth="true" style="206" width="6.7109375" collapsed="false"/>
    <col min="8180" max="8333" style="206" width="9.140625" collapsed="false"/>
    <col min="8334" max="8334" customWidth="true" style="206" width="44.85546875" collapsed="false"/>
    <col min="8335" max="8375" customWidth="true" style="206" width="6.7109375" collapsed="false"/>
    <col min="8376" max="8376" bestFit="true" customWidth="true" style="206" width="5.42578125" collapsed="false"/>
    <col min="8377" max="8378" bestFit="true" customWidth="true" style="206" width="5.7109375" collapsed="false"/>
    <col min="8379" max="8379" bestFit="true" customWidth="true" style="206" width="5.5703125" collapsed="false"/>
    <col min="8380" max="8380" bestFit="true" customWidth="true" style="206" width="5.42578125" collapsed="false"/>
    <col min="8381" max="8382" bestFit="true" customWidth="true" style="206" width="5.7109375" collapsed="false"/>
    <col min="8383" max="8383" bestFit="true" customWidth="true" style="206" width="5.28515625" collapsed="false"/>
    <col min="8384" max="8384" bestFit="true" customWidth="true" style="206" width="5.42578125" collapsed="false"/>
    <col min="8385" max="8386" bestFit="true" customWidth="true" style="206" width="5.7109375" collapsed="false"/>
    <col min="8387" max="8421" customWidth="true" style="206" width="6.7109375" collapsed="false"/>
    <col min="8422" max="8422" bestFit="true" customWidth="true" style="206" width="5.7109375" collapsed="false"/>
    <col min="8423" max="8425" customWidth="true" style="206" width="5.7109375" collapsed="false"/>
    <col min="8426" max="8426" bestFit="true" customWidth="true" style="206" width="6.7109375" collapsed="false"/>
    <col min="8427" max="8433" customWidth="true" style="206" width="6.7109375" collapsed="false"/>
    <col min="8434" max="8434" bestFit="true" customWidth="true" style="206" width="5.5703125" collapsed="false"/>
    <col min="8435" max="8435" customWidth="true" style="206" width="6.7109375" collapsed="false"/>
    <col min="8436" max="8589" style="206" width="9.140625" collapsed="false"/>
    <col min="8590" max="8590" customWidth="true" style="206" width="44.85546875" collapsed="false"/>
    <col min="8591" max="8631" customWidth="true" style="206" width="6.7109375" collapsed="false"/>
    <col min="8632" max="8632" bestFit="true" customWidth="true" style="206" width="5.42578125" collapsed="false"/>
    <col min="8633" max="8634" bestFit="true" customWidth="true" style="206" width="5.7109375" collapsed="false"/>
    <col min="8635" max="8635" bestFit="true" customWidth="true" style="206" width="5.5703125" collapsed="false"/>
    <col min="8636" max="8636" bestFit="true" customWidth="true" style="206" width="5.42578125" collapsed="false"/>
    <col min="8637" max="8638" bestFit="true" customWidth="true" style="206" width="5.7109375" collapsed="false"/>
    <col min="8639" max="8639" bestFit="true" customWidth="true" style="206" width="5.28515625" collapsed="false"/>
    <col min="8640" max="8640" bestFit="true" customWidth="true" style="206" width="5.42578125" collapsed="false"/>
    <col min="8641" max="8642" bestFit="true" customWidth="true" style="206" width="5.7109375" collapsed="false"/>
    <col min="8643" max="8677" customWidth="true" style="206" width="6.7109375" collapsed="false"/>
    <col min="8678" max="8678" bestFit="true" customWidth="true" style="206" width="5.7109375" collapsed="false"/>
    <col min="8679" max="8681" customWidth="true" style="206" width="5.7109375" collapsed="false"/>
    <col min="8682" max="8682" bestFit="true" customWidth="true" style="206" width="6.7109375" collapsed="false"/>
    <col min="8683" max="8689" customWidth="true" style="206" width="6.7109375" collapsed="false"/>
    <col min="8690" max="8690" bestFit="true" customWidth="true" style="206" width="5.5703125" collapsed="false"/>
    <col min="8691" max="8691" customWidth="true" style="206" width="6.7109375" collapsed="false"/>
    <col min="8692" max="8845" style="206" width="9.140625" collapsed="false"/>
    <col min="8846" max="8846" customWidth="true" style="206" width="44.85546875" collapsed="false"/>
    <col min="8847" max="8887" customWidth="true" style="206" width="6.7109375" collapsed="false"/>
    <col min="8888" max="8888" bestFit="true" customWidth="true" style="206" width="5.42578125" collapsed="false"/>
    <col min="8889" max="8890" bestFit="true" customWidth="true" style="206" width="5.7109375" collapsed="false"/>
    <col min="8891" max="8891" bestFit="true" customWidth="true" style="206" width="5.5703125" collapsed="false"/>
    <col min="8892" max="8892" bestFit="true" customWidth="true" style="206" width="5.42578125" collapsed="false"/>
    <col min="8893" max="8894" bestFit="true" customWidth="true" style="206" width="5.7109375" collapsed="false"/>
    <col min="8895" max="8895" bestFit="true" customWidth="true" style="206" width="5.28515625" collapsed="false"/>
    <col min="8896" max="8896" bestFit="true" customWidth="true" style="206" width="5.42578125" collapsed="false"/>
    <col min="8897" max="8898" bestFit="true" customWidth="true" style="206" width="5.7109375" collapsed="false"/>
    <col min="8899" max="8933" customWidth="true" style="206" width="6.7109375" collapsed="false"/>
    <col min="8934" max="8934" bestFit="true" customWidth="true" style="206" width="5.7109375" collapsed="false"/>
    <col min="8935" max="8937" customWidth="true" style="206" width="5.7109375" collapsed="false"/>
    <col min="8938" max="8938" bestFit="true" customWidth="true" style="206" width="6.7109375" collapsed="false"/>
    <col min="8939" max="8945" customWidth="true" style="206" width="6.7109375" collapsed="false"/>
    <col min="8946" max="8946" bestFit="true" customWidth="true" style="206" width="5.5703125" collapsed="false"/>
    <col min="8947" max="8947" customWidth="true" style="206" width="6.7109375" collapsed="false"/>
    <col min="8948" max="9101" style="206" width="9.140625" collapsed="false"/>
    <col min="9102" max="9102" customWidth="true" style="206" width="44.85546875" collapsed="false"/>
    <col min="9103" max="9143" customWidth="true" style="206" width="6.7109375" collapsed="false"/>
    <col min="9144" max="9144" bestFit="true" customWidth="true" style="206" width="5.42578125" collapsed="false"/>
    <col min="9145" max="9146" bestFit="true" customWidth="true" style="206" width="5.7109375" collapsed="false"/>
    <col min="9147" max="9147" bestFit="true" customWidth="true" style="206" width="5.5703125" collapsed="false"/>
    <col min="9148" max="9148" bestFit="true" customWidth="true" style="206" width="5.42578125" collapsed="false"/>
    <col min="9149" max="9150" bestFit="true" customWidth="true" style="206" width="5.7109375" collapsed="false"/>
    <col min="9151" max="9151" bestFit="true" customWidth="true" style="206" width="5.28515625" collapsed="false"/>
    <col min="9152" max="9152" bestFit="true" customWidth="true" style="206" width="5.42578125" collapsed="false"/>
    <col min="9153" max="9154" bestFit="true" customWidth="true" style="206" width="5.7109375" collapsed="false"/>
    <col min="9155" max="9189" customWidth="true" style="206" width="6.7109375" collapsed="false"/>
    <col min="9190" max="9190" bestFit="true" customWidth="true" style="206" width="5.7109375" collapsed="false"/>
    <col min="9191" max="9193" customWidth="true" style="206" width="5.7109375" collapsed="false"/>
    <col min="9194" max="9194" bestFit="true" customWidth="true" style="206" width="6.7109375" collapsed="false"/>
    <col min="9195" max="9201" customWidth="true" style="206" width="6.7109375" collapsed="false"/>
    <col min="9202" max="9202" bestFit="true" customWidth="true" style="206" width="5.5703125" collapsed="false"/>
    <col min="9203" max="9203" customWidth="true" style="206" width="6.7109375" collapsed="false"/>
    <col min="9204" max="9357" style="206" width="9.140625" collapsed="false"/>
    <col min="9358" max="9358" customWidth="true" style="206" width="44.85546875" collapsed="false"/>
    <col min="9359" max="9399" customWidth="true" style="206" width="6.7109375" collapsed="false"/>
    <col min="9400" max="9400" bestFit="true" customWidth="true" style="206" width="5.42578125" collapsed="false"/>
    <col min="9401" max="9402" bestFit="true" customWidth="true" style="206" width="5.7109375" collapsed="false"/>
    <col min="9403" max="9403" bestFit="true" customWidth="true" style="206" width="5.5703125" collapsed="false"/>
    <col min="9404" max="9404" bestFit="true" customWidth="true" style="206" width="5.42578125" collapsed="false"/>
    <col min="9405" max="9406" bestFit="true" customWidth="true" style="206" width="5.7109375" collapsed="false"/>
    <col min="9407" max="9407" bestFit="true" customWidth="true" style="206" width="5.28515625" collapsed="false"/>
    <col min="9408" max="9408" bestFit="true" customWidth="true" style="206" width="5.42578125" collapsed="false"/>
    <col min="9409" max="9410" bestFit="true" customWidth="true" style="206" width="5.7109375" collapsed="false"/>
    <col min="9411" max="9445" customWidth="true" style="206" width="6.7109375" collapsed="false"/>
    <col min="9446" max="9446" bestFit="true" customWidth="true" style="206" width="5.7109375" collapsed="false"/>
    <col min="9447" max="9449" customWidth="true" style="206" width="5.7109375" collapsed="false"/>
    <col min="9450" max="9450" bestFit="true" customWidth="true" style="206" width="6.7109375" collapsed="false"/>
    <col min="9451" max="9457" customWidth="true" style="206" width="6.7109375" collapsed="false"/>
    <col min="9458" max="9458" bestFit="true" customWidth="true" style="206" width="5.5703125" collapsed="false"/>
    <col min="9459" max="9459" customWidth="true" style="206" width="6.7109375" collapsed="false"/>
    <col min="9460" max="9613" style="206" width="9.140625" collapsed="false"/>
    <col min="9614" max="9614" customWidth="true" style="206" width="44.85546875" collapsed="false"/>
    <col min="9615" max="9655" customWidth="true" style="206" width="6.7109375" collapsed="false"/>
    <col min="9656" max="9656" bestFit="true" customWidth="true" style="206" width="5.42578125" collapsed="false"/>
    <col min="9657" max="9658" bestFit="true" customWidth="true" style="206" width="5.7109375" collapsed="false"/>
    <col min="9659" max="9659" bestFit="true" customWidth="true" style="206" width="5.5703125" collapsed="false"/>
    <col min="9660" max="9660" bestFit="true" customWidth="true" style="206" width="5.42578125" collapsed="false"/>
    <col min="9661" max="9662" bestFit="true" customWidth="true" style="206" width="5.7109375" collapsed="false"/>
    <col min="9663" max="9663" bestFit="true" customWidth="true" style="206" width="5.28515625" collapsed="false"/>
    <col min="9664" max="9664" bestFit="true" customWidth="true" style="206" width="5.42578125" collapsed="false"/>
    <col min="9665" max="9666" bestFit="true" customWidth="true" style="206" width="5.7109375" collapsed="false"/>
    <col min="9667" max="9701" customWidth="true" style="206" width="6.7109375" collapsed="false"/>
    <col min="9702" max="9702" bestFit="true" customWidth="true" style="206" width="5.7109375" collapsed="false"/>
    <col min="9703" max="9705" customWidth="true" style="206" width="5.7109375" collapsed="false"/>
    <col min="9706" max="9706" bestFit="true" customWidth="true" style="206" width="6.7109375" collapsed="false"/>
    <col min="9707" max="9713" customWidth="true" style="206" width="6.7109375" collapsed="false"/>
    <col min="9714" max="9714" bestFit="true" customWidth="true" style="206" width="5.5703125" collapsed="false"/>
    <col min="9715" max="9715" customWidth="true" style="206" width="6.7109375" collapsed="false"/>
    <col min="9716" max="9869" style="206" width="9.140625" collapsed="false"/>
    <col min="9870" max="9870" customWidth="true" style="206" width="44.85546875" collapsed="false"/>
    <col min="9871" max="9911" customWidth="true" style="206" width="6.7109375" collapsed="false"/>
    <col min="9912" max="9912" bestFit="true" customWidth="true" style="206" width="5.42578125" collapsed="false"/>
    <col min="9913" max="9914" bestFit="true" customWidth="true" style="206" width="5.7109375" collapsed="false"/>
    <col min="9915" max="9915" bestFit="true" customWidth="true" style="206" width="5.5703125" collapsed="false"/>
    <col min="9916" max="9916" bestFit="true" customWidth="true" style="206" width="5.42578125" collapsed="false"/>
    <col min="9917" max="9918" bestFit="true" customWidth="true" style="206" width="5.7109375" collapsed="false"/>
    <col min="9919" max="9919" bestFit="true" customWidth="true" style="206" width="5.28515625" collapsed="false"/>
    <col min="9920" max="9920" bestFit="true" customWidth="true" style="206" width="5.42578125" collapsed="false"/>
    <col min="9921" max="9922" bestFit="true" customWidth="true" style="206" width="5.7109375" collapsed="false"/>
    <col min="9923" max="9957" customWidth="true" style="206" width="6.7109375" collapsed="false"/>
    <col min="9958" max="9958" bestFit="true" customWidth="true" style="206" width="5.7109375" collapsed="false"/>
    <col min="9959" max="9961" customWidth="true" style="206" width="5.7109375" collapsed="false"/>
    <col min="9962" max="9962" bestFit="true" customWidth="true" style="206" width="6.7109375" collapsed="false"/>
    <col min="9963" max="9969" customWidth="true" style="206" width="6.7109375" collapsed="false"/>
    <col min="9970" max="9970" bestFit="true" customWidth="true" style="206" width="5.5703125" collapsed="false"/>
    <col min="9971" max="9971" customWidth="true" style="206" width="6.7109375" collapsed="false"/>
    <col min="9972" max="10125" style="206" width="9.140625" collapsed="false"/>
    <col min="10126" max="10126" customWidth="true" style="206" width="44.85546875" collapsed="false"/>
    <col min="10127" max="10167" customWidth="true" style="206" width="6.7109375" collapsed="false"/>
    <col min="10168" max="10168" bestFit="true" customWidth="true" style="206" width="5.42578125" collapsed="false"/>
    <col min="10169" max="10170" bestFit="true" customWidth="true" style="206" width="5.7109375" collapsed="false"/>
    <col min="10171" max="10171" bestFit="true" customWidth="true" style="206" width="5.5703125" collapsed="false"/>
    <col min="10172" max="10172" bestFit="true" customWidth="true" style="206" width="5.42578125" collapsed="false"/>
    <col min="10173" max="10174" bestFit="true" customWidth="true" style="206" width="5.7109375" collapsed="false"/>
    <col min="10175" max="10175" bestFit="true" customWidth="true" style="206" width="5.28515625" collapsed="false"/>
    <col min="10176" max="10176" bestFit="true" customWidth="true" style="206" width="5.42578125" collapsed="false"/>
    <col min="10177" max="10178" bestFit="true" customWidth="true" style="206" width="5.7109375" collapsed="false"/>
    <col min="10179" max="10213" customWidth="true" style="206" width="6.7109375" collapsed="false"/>
    <col min="10214" max="10214" bestFit="true" customWidth="true" style="206" width="5.7109375" collapsed="false"/>
    <col min="10215" max="10217" customWidth="true" style="206" width="5.7109375" collapsed="false"/>
    <col min="10218" max="10218" bestFit="true" customWidth="true" style="206" width="6.7109375" collapsed="false"/>
    <col min="10219" max="10225" customWidth="true" style="206" width="6.7109375" collapsed="false"/>
    <col min="10226" max="10226" bestFit="true" customWidth="true" style="206" width="5.5703125" collapsed="false"/>
    <col min="10227" max="10227" customWidth="true" style="206" width="6.7109375" collapsed="false"/>
    <col min="10228" max="10381" style="206" width="9.140625" collapsed="false"/>
    <col min="10382" max="10382" customWidth="true" style="206" width="44.85546875" collapsed="false"/>
    <col min="10383" max="10423" customWidth="true" style="206" width="6.7109375" collapsed="false"/>
    <col min="10424" max="10424" bestFit="true" customWidth="true" style="206" width="5.42578125" collapsed="false"/>
    <col min="10425" max="10426" bestFit="true" customWidth="true" style="206" width="5.7109375" collapsed="false"/>
    <col min="10427" max="10427" bestFit="true" customWidth="true" style="206" width="5.5703125" collapsed="false"/>
    <col min="10428" max="10428" bestFit="true" customWidth="true" style="206" width="5.42578125" collapsed="false"/>
    <col min="10429" max="10430" bestFit="true" customWidth="true" style="206" width="5.7109375" collapsed="false"/>
    <col min="10431" max="10431" bestFit="true" customWidth="true" style="206" width="5.28515625" collapsed="false"/>
    <col min="10432" max="10432" bestFit="true" customWidth="true" style="206" width="5.42578125" collapsed="false"/>
    <col min="10433" max="10434" bestFit="true" customWidth="true" style="206" width="5.7109375" collapsed="false"/>
    <col min="10435" max="10469" customWidth="true" style="206" width="6.7109375" collapsed="false"/>
    <col min="10470" max="10470" bestFit="true" customWidth="true" style="206" width="5.7109375" collapsed="false"/>
    <col min="10471" max="10473" customWidth="true" style="206" width="5.7109375" collapsed="false"/>
    <col min="10474" max="10474" bestFit="true" customWidth="true" style="206" width="6.7109375" collapsed="false"/>
    <col min="10475" max="10481" customWidth="true" style="206" width="6.7109375" collapsed="false"/>
    <col min="10482" max="10482" bestFit="true" customWidth="true" style="206" width="5.5703125" collapsed="false"/>
    <col min="10483" max="10483" customWidth="true" style="206" width="6.7109375" collapsed="false"/>
    <col min="10484" max="10637" style="206" width="9.140625" collapsed="false"/>
    <col min="10638" max="10638" customWidth="true" style="206" width="44.85546875" collapsed="false"/>
    <col min="10639" max="10679" customWidth="true" style="206" width="6.7109375" collapsed="false"/>
    <col min="10680" max="10680" bestFit="true" customWidth="true" style="206" width="5.42578125" collapsed="false"/>
    <col min="10681" max="10682" bestFit="true" customWidth="true" style="206" width="5.7109375" collapsed="false"/>
    <col min="10683" max="10683" bestFit="true" customWidth="true" style="206" width="5.5703125" collapsed="false"/>
    <col min="10684" max="10684" bestFit="true" customWidth="true" style="206" width="5.42578125" collapsed="false"/>
    <col min="10685" max="10686" bestFit="true" customWidth="true" style="206" width="5.7109375" collapsed="false"/>
    <col min="10687" max="10687" bestFit="true" customWidth="true" style="206" width="5.28515625" collapsed="false"/>
    <col min="10688" max="10688" bestFit="true" customWidth="true" style="206" width="5.42578125" collapsed="false"/>
    <col min="10689" max="10690" bestFit="true" customWidth="true" style="206" width="5.7109375" collapsed="false"/>
    <col min="10691" max="10725" customWidth="true" style="206" width="6.7109375" collapsed="false"/>
    <col min="10726" max="10726" bestFit="true" customWidth="true" style="206" width="5.7109375" collapsed="false"/>
    <col min="10727" max="10729" customWidth="true" style="206" width="5.7109375" collapsed="false"/>
    <col min="10730" max="10730" bestFit="true" customWidth="true" style="206" width="6.7109375" collapsed="false"/>
    <col min="10731" max="10737" customWidth="true" style="206" width="6.7109375" collapsed="false"/>
    <col min="10738" max="10738" bestFit="true" customWidth="true" style="206" width="5.5703125" collapsed="false"/>
    <col min="10739" max="10739" customWidth="true" style="206" width="6.7109375" collapsed="false"/>
    <col min="10740" max="10893" style="206" width="9.140625" collapsed="false"/>
    <col min="10894" max="10894" customWidth="true" style="206" width="44.85546875" collapsed="false"/>
    <col min="10895" max="10935" customWidth="true" style="206" width="6.7109375" collapsed="false"/>
    <col min="10936" max="10936" bestFit="true" customWidth="true" style="206" width="5.42578125" collapsed="false"/>
    <col min="10937" max="10938" bestFit="true" customWidth="true" style="206" width="5.7109375" collapsed="false"/>
    <col min="10939" max="10939" bestFit="true" customWidth="true" style="206" width="5.5703125" collapsed="false"/>
    <col min="10940" max="10940" bestFit="true" customWidth="true" style="206" width="5.42578125" collapsed="false"/>
    <col min="10941" max="10942" bestFit="true" customWidth="true" style="206" width="5.7109375" collapsed="false"/>
    <col min="10943" max="10943" bestFit="true" customWidth="true" style="206" width="5.28515625" collapsed="false"/>
    <col min="10944" max="10944" bestFit="true" customWidth="true" style="206" width="5.42578125" collapsed="false"/>
    <col min="10945" max="10946" bestFit="true" customWidth="true" style="206" width="5.7109375" collapsed="false"/>
    <col min="10947" max="10981" customWidth="true" style="206" width="6.7109375" collapsed="false"/>
    <col min="10982" max="10982" bestFit="true" customWidth="true" style="206" width="5.7109375" collapsed="false"/>
    <col min="10983" max="10985" customWidth="true" style="206" width="5.7109375" collapsed="false"/>
    <col min="10986" max="10986" bestFit="true" customWidth="true" style="206" width="6.7109375" collapsed="false"/>
    <col min="10987" max="10993" customWidth="true" style="206" width="6.7109375" collapsed="false"/>
    <col min="10994" max="10994" bestFit="true" customWidth="true" style="206" width="5.5703125" collapsed="false"/>
    <col min="10995" max="10995" customWidth="true" style="206" width="6.7109375" collapsed="false"/>
    <col min="10996" max="11149" style="206" width="9.140625" collapsed="false"/>
    <col min="11150" max="11150" customWidth="true" style="206" width="44.85546875" collapsed="false"/>
    <col min="11151" max="11191" customWidth="true" style="206" width="6.7109375" collapsed="false"/>
    <col min="11192" max="11192" bestFit="true" customWidth="true" style="206" width="5.42578125" collapsed="false"/>
    <col min="11193" max="11194" bestFit="true" customWidth="true" style="206" width="5.7109375" collapsed="false"/>
    <col min="11195" max="11195" bestFit="true" customWidth="true" style="206" width="5.5703125" collapsed="false"/>
    <col min="11196" max="11196" bestFit="true" customWidth="true" style="206" width="5.42578125" collapsed="false"/>
    <col min="11197" max="11198" bestFit="true" customWidth="true" style="206" width="5.7109375" collapsed="false"/>
    <col min="11199" max="11199" bestFit="true" customWidth="true" style="206" width="5.28515625" collapsed="false"/>
    <col min="11200" max="11200" bestFit="true" customWidth="true" style="206" width="5.42578125" collapsed="false"/>
    <col min="11201" max="11202" bestFit="true" customWidth="true" style="206" width="5.7109375" collapsed="false"/>
    <col min="11203" max="11237" customWidth="true" style="206" width="6.7109375" collapsed="false"/>
    <col min="11238" max="11238" bestFit="true" customWidth="true" style="206" width="5.7109375" collapsed="false"/>
    <col min="11239" max="11241" customWidth="true" style="206" width="5.7109375" collapsed="false"/>
    <col min="11242" max="11242" bestFit="true" customWidth="true" style="206" width="6.7109375" collapsed="false"/>
    <col min="11243" max="11249" customWidth="true" style="206" width="6.7109375" collapsed="false"/>
    <col min="11250" max="11250" bestFit="true" customWidth="true" style="206" width="5.5703125" collapsed="false"/>
    <col min="11251" max="11251" customWidth="true" style="206" width="6.7109375" collapsed="false"/>
    <col min="11252" max="11405" style="206" width="9.140625" collapsed="false"/>
    <col min="11406" max="11406" customWidth="true" style="206" width="44.85546875" collapsed="false"/>
    <col min="11407" max="11447" customWidth="true" style="206" width="6.7109375" collapsed="false"/>
    <col min="11448" max="11448" bestFit="true" customWidth="true" style="206" width="5.42578125" collapsed="false"/>
    <col min="11449" max="11450" bestFit="true" customWidth="true" style="206" width="5.7109375" collapsed="false"/>
    <col min="11451" max="11451" bestFit="true" customWidth="true" style="206" width="5.5703125" collapsed="false"/>
    <col min="11452" max="11452" bestFit="true" customWidth="true" style="206" width="5.42578125" collapsed="false"/>
    <col min="11453" max="11454" bestFit="true" customWidth="true" style="206" width="5.7109375" collapsed="false"/>
    <col min="11455" max="11455" bestFit="true" customWidth="true" style="206" width="5.28515625" collapsed="false"/>
    <col min="11456" max="11456" bestFit="true" customWidth="true" style="206" width="5.42578125" collapsed="false"/>
    <col min="11457" max="11458" bestFit="true" customWidth="true" style="206" width="5.7109375" collapsed="false"/>
    <col min="11459" max="11493" customWidth="true" style="206" width="6.7109375" collapsed="false"/>
    <col min="11494" max="11494" bestFit="true" customWidth="true" style="206" width="5.7109375" collapsed="false"/>
    <col min="11495" max="11497" customWidth="true" style="206" width="5.7109375" collapsed="false"/>
    <col min="11498" max="11498" bestFit="true" customWidth="true" style="206" width="6.7109375" collapsed="false"/>
    <col min="11499" max="11505" customWidth="true" style="206" width="6.7109375" collapsed="false"/>
    <col min="11506" max="11506" bestFit="true" customWidth="true" style="206" width="5.5703125" collapsed="false"/>
    <col min="11507" max="11507" customWidth="true" style="206" width="6.7109375" collapsed="false"/>
    <col min="11508" max="11661" style="206" width="9.140625" collapsed="false"/>
    <col min="11662" max="11662" customWidth="true" style="206" width="44.85546875" collapsed="false"/>
    <col min="11663" max="11703" customWidth="true" style="206" width="6.7109375" collapsed="false"/>
    <col min="11704" max="11704" bestFit="true" customWidth="true" style="206" width="5.42578125" collapsed="false"/>
    <col min="11705" max="11706" bestFit="true" customWidth="true" style="206" width="5.7109375" collapsed="false"/>
    <col min="11707" max="11707" bestFit="true" customWidth="true" style="206" width="5.5703125" collapsed="false"/>
    <col min="11708" max="11708" bestFit="true" customWidth="true" style="206" width="5.42578125" collapsed="false"/>
    <col min="11709" max="11710" bestFit="true" customWidth="true" style="206" width="5.7109375" collapsed="false"/>
    <col min="11711" max="11711" bestFit="true" customWidth="true" style="206" width="5.28515625" collapsed="false"/>
    <col min="11712" max="11712" bestFit="true" customWidth="true" style="206" width="5.42578125" collapsed="false"/>
    <col min="11713" max="11714" bestFit="true" customWidth="true" style="206" width="5.7109375" collapsed="false"/>
    <col min="11715" max="11749" customWidth="true" style="206" width="6.7109375" collapsed="false"/>
    <col min="11750" max="11750" bestFit="true" customWidth="true" style="206" width="5.7109375" collapsed="false"/>
    <col min="11751" max="11753" customWidth="true" style="206" width="5.7109375" collapsed="false"/>
    <col min="11754" max="11754" bestFit="true" customWidth="true" style="206" width="6.7109375" collapsed="false"/>
    <col min="11755" max="11761" customWidth="true" style="206" width="6.7109375" collapsed="false"/>
    <col min="11762" max="11762" bestFit="true" customWidth="true" style="206" width="5.5703125" collapsed="false"/>
    <col min="11763" max="11763" customWidth="true" style="206" width="6.7109375" collapsed="false"/>
    <col min="11764" max="11917" style="206" width="9.140625" collapsed="false"/>
    <col min="11918" max="11918" customWidth="true" style="206" width="44.85546875" collapsed="false"/>
    <col min="11919" max="11959" customWidth="true" style="206" width="6.7109375" collapsed="false"/>
    <col min="11960" max="11960" bestFit="true" customWidth="true" style="206" width="5.42578125" collapsed="false"/>
    <col min="11961" max="11962" bestFit="true" customWidth="true" style="206" width="5.7109375" collapsed="false"/>
    <col min="11963" max="11963" bestFit="true" customWidth="true" style="206" width="5.5703125" collapsed="false"/>
    <col min="11964" max="11964" bestFit="true" customWidth="true" style="206" width="5.42578125" collapsed="false"/>
    <col min="11965" max="11966" bestFit="true" customWidth="true" style="206" width="5.7109375" collapsed="false"/>
    <col min="11967" max="11967" bestFit="true" customWidth="true" style="206" width="5.28515625" collapsed="false"/>
    <col min="11968" max="11968" bestFit="true" customWidth="true" style="206" width="5.42578125" collapsed="false"/>
    <col min="11969" max="11970" bestFit="true" customWidth="true" style="206" width="5.7109375" collapsed="false"/>
    <col min="11971" max="12005" customWidth="true" style="206" width="6.7109375" collapsed="false"/>
    <col min="12006" max="12006" bestFit="true" customWidth="true" style="206" width="5.7109375" collapsed="false"/>
    <col min="12007" max="12009" customWidth="true" style="206" width="5.7109375" collapsed="false"/>
    <col min="12010" max="12010" bestFit="true" customWidth="true" style="206" width="6.7109375" collapsed="false"/>
    <col min="12011" max="12017" customWidth="true" style="206" width="6.7109375" collapsed="false"/>
    <col min="12018" max="12018" bestFit="true" customWidth="true" style="206" width="5.5703125" collapsed="false"/>
    <col min="12019" max="12019" customWidth="true" style="206" width="6.7109375" collapsed="false"/>
    <col min="12020" max="12173" style="206" width="9.140625" collapsed="false"/>
    <col min="12174" max="12174" customWidth="true" style="206" width="44.85546875" collapsed="false"/>
    <col min="12175" max="12215" customWidth="true" style="206" width="6.7109375" collapsed="false"/>
    <col min="12216" max="12216" bestFit="true" customWidth="true" style="206" width="5.42578125" collapsed="false"/>
    <col min="12217" max="12218" bestFit="true" customWidth="true" style="206" width="5.7109375" collapsed="false"/>
    <col min="12219" max="12219" bestFit="true" customWidth="true" style="206" width="5.5703125" collapsed="false"/>
    <col min="12220" max="12220" bestFit="true" customWidth="true" style="206" width="5.42578125" collapsed="false"/>
    <col min="12221" max="12222" bestFit="true" customWidth="true" style="206" width="5.7109375" collapsed="false"/>
    <col min="12223" max="12223" bestFit="true" customWidth="true" style="206" width="5.28515625" collapsed="false"/>
    <col min="12224" max="12224" bestFit="true" customWidth="true" style="206" width="5.42578125" collapsed="false"/>
    <col min="12225" max="12226" bestFit="true" customWidth="true" style="206" width="5.7109375" collapsed="false"/>
    <col min="12227" max="12261" customWidth="true" style="206" width="6.7109375" collapsed="false"/>
    <col min="12262" max="12262" bestFit="true" customWidth="true" style="206" width="5.7109375" collapsed="false"/>
    <col min="12263" max="12265" customWidth="true" style="206" width="5.7109375" collapsed="false"/>
    <col min="12266" max="12266" bestFit="true" customWidth="true" style="206" width="6.7109375" collapsed="false"/>
    <col min="12267" max="12273" customWidth="true" style="206" width="6.7109375" collapsed="false"/>
    <col min="12274" max="12274" bestFit="true" customWidth="true" style="206" width="5.5703125" collapsed="false"/>
    <col min="12275" max="12275" customWidth="true" style="206" width="6.7109375" collapsed="false"/>
    <col min="12276" max="12429" style="206" width="9.140625" collapsed="false"/>
    <col min="12430" max="12430" customWidth="true" style="206" width="44.85546875" collapsed="false"/>
    <col min="12431" max="12471" customWidth="true" style="206" width="6.7109375" collapsed="false"/>
    <col min="12472" max="12472" bestFit="true" customWidth="true" style="206" width="5.42578125" collapsed="false"/>
    <col min="12473" max="12474" bestFit="true" customWidth="true" style="206" width="5.7109375" collapsed="false"/>
    <col min="12475" max="12475" bestFit="true" customWidth="true" style="206" width="5.5703125" collapsed="false"/>
    <col min="12476" max="12476" bestFit="true" customWidth="true" style="206" width="5.42578125" collapsed="false"/>
    <col min="12477" max="12478" bestFit="true" customWidth="true" style="206" width="5.7109375" collapsed="false"/>
    <col min="12479" max="12479" bestFit="true" customWidth="true" style="206" width="5.28515625" collapsed="false"/>
    <col min="12480" max="12480" bestFit="true" customWidth="true" style="206" width="5.42578125" collapsed="false"/>
    <col min="12481" max="12482" bestFit="true" customWidth="true" style="206" width="5.7109375" collapsed="false"/>
    <col min="12483" max="12517" customWidth="true" style="206" width="6.7109375" collapsed="false"/>
    <col min="12518" max="12518" bestFit="true" customWidth="true" style="206" width="5.7109375" collapsed="false"/>
    <col min="12519" max="12521" customWidth="true" style="206" width="5.7109375" collapsed="false"/>
    <col min="12522" max="12522" bestFit="true" customWidth="true" style="206" width="6.7109375" collapsed="false"/>
    <col min="12523" max="12529" customWidth="true" style="206" width="6.7109375" collapsed="false"/>
    <col min="12530" max="12530" bestFit="true" customWidth="true" style="206" width="5.5703125" collapsed="false"/>
    <col min="12531" max="12531" customWidth="true" style="206" width="6.7109375" collapsed="false"/>
    <col min="12532" max="12685" style="206" width="9.140625" collapsed="false"/>
    <col min="12686" max="12686" customWidth="true" style="206" width="44.85546875" collapsed="false"/>
    <col min="12687" max="12727" customWidth="true" style="206" width="6.7109375" collapsed="false"/>
    <col min="12728" max="12728" bestFit="true" customWidth="true" style="206" width="5.42578125" collapsed="false"/>
    <col min="12729" max="12730" bestFit="true" customWidth="true" style="206" width="5.7109375" collapsed="false"/>
    <col min="12731" max="12731" bestFit="true" customWidth="true" style="206" width="5.5703125" collapsed="false"/>
    <col min="12732" max="12732" bestFit="true" customWidth="true" style="206" width="5.42578125" collapsed="false"/>
    <col min="12733" max="12734" bestFit="true" customWidth="true" style="206" width="5.7109375" collapsed="false"/>
    <col min="12735" max="12735" bestFit="true" customWidth="true" style="206" width="5.28515625" collapsed="false"/>
    <col min="12736" max="12736" bestFit="true" customWidth="true" style="206" width="5.42578125" collapsed="false"/>
    <col min="12737" max="12738" bestFit="true" customWidth="true" style="206" width="5.7109375" collapsed="false"/>
    <col min="12739" max="12773" customWidth="true" style="206" width="6.7109375" collapsed="false"/>
    <col min="12774" max="12774" bestFit="true" customWidth="true" style="206" width="5.7109375" collapsed="false"/>
    <col min="12775" max="12777" customWidth="true" style="206" width="5.7109375" collapsed="false"/>
    <col min="12778" max="12778" bestFit="true" customWidth="true" style="206" width="6.7109375" collapsed="false"/>
    <col min="12779" max="12785" customWidth="true" style="206" width="6.7109375" collapsed="false"/>
    <col min="12786" max="12786" bestFit="true" customWidth="true" style="206" width="5.5703125" collapsed="false"/>
    <col min="12787" max="12787" customWidth="true" style="206" width="6.7109375" collapsed="false"/>
    <col min="12788" max="12941" style="206" width="9.140625" collapsed="false"/>
    <col min="12942" max="12942" customWidth="true" style="206" width="44.85546875" collapsed="false"/>
    <col min="12943" max="12983" customWidth="true" style="206" width="6.7109375" collapsed="false"/>
    <col min="12984" max="12984" bestFit="true" customWidth="true" style="206" width="5.42578125" collapsed="false"/>
    <col min="12985" max="12986" bestFit="true" customWidth="true" style="206" width="5.7109375" collapsed="false"/>
    <col min="12987" max="12987" bestFit="true" customWidth="true" style="206" width="5.5703125" collapsed="false"/>
    <col min="12988" max="12988" bestFit="true" customWidth="true" style="206" width="5.42578125" collapsed="false"/>
    <col min="12989" max="12990" bestFit="true" customWidth="true" style="206" width="5.7109375" collapsed="false"/>
    <col min="12991" max="12991" bestFit="true" customWidth="true" style="206" width="5.28515625" collapsed="false"/>
    <col min="12992" max="12992" bestFit="true" customWidth="true" style="206" width="5.42578125" collapsed="false"/>
    <col min="12993" max="12994" bestFit="true" customWidth="true" style="206" width="5.7109375" collapsed="false"/>
    <col min="12995" max="13029" customWidth="true" style="206" width="6.7109375" collapsed="false"/>
    <col min="13030" max="13030" bestFit="true" customWidth="true" style="206" width="5.7109375" collapsed="false"/>
    <col min="13031" max="13033" customWidth="true" style="206" width="5.7109375" collapsed="false"/>
    <col min="13034" max="13034" bestFit="true" customWidth="true" style="206" width="6.7109375" collapsed="false"/>
    <col min="13035" max="13041" customWidth="true" style="206" width="6.7109375" collapsed="false"/>
    <col min="13042" max="13042" bestFit="true" customWidth="true" style="206" width="5.5703125" collapsed="false"/>
    <col min="13043" max="13043" customWidth="true" style="206" width="6.7109375" collapsed="false"/>
    <col min="13044" max="13197" style="206" width="9.140625" collapsed="false"/>
    <col min="13198" max="13198" customWidth="true" style="206" width="44.85546875" collapsed="false"/>
    <col min="13199" max="13239" customWidth="true" style="206" width="6.7109375" collapsed="false"/>
    <col min="13240" max="13240" bestFit="true" customWidth="true" style="206" width="5.42578125" collapsed="false"/>
    <col min="13241" max="13242" bestFit="true" customWidth="true" style="206" width="5.7109375" collapsed="false"/>
    <col min="13243" max="13243" bestFit="true" customWidth="true" style="206" width="5.5703125" collapsed="false"/>
    <col min="13244" max="13244" bestFit="true" customWidth="true" style="206" width="5.42578125" collapsed="false"/>
    <col min="13245" max="13246" bestFit="true" customWidth="true" style="206" width="5.7109375" collapsed="false"/>
    <col min="13247" max="13247" bestFit="true" customWidth="true" style="206" width="5.28515625" collapsed="false"/>
    <col min="13248" max="13248" bestFit="true" customWidth="true" style="206" width="5.42578125" collapsed="false"/>
    <col min="13249" max="13250" bestFit="true" customWidth="true" style="206" width="5.7109375" collapsed="false"/>
    <col min="13251" max="13285" customWidth="true" style="206" width="6.7109375" collapsed="false"/>
    <col min="13286" max="13286" bestFit="true" customWidth="true" style="206" width="5.7109375" collapsed="false"/>
    <col min="13287" max="13289" customWidth="true" style="206" width="5.7109375" collapsed="false"/>
    <col min="13290" max="13290" bestFit="true" customWidth="true" style="206" width="6.7109375" collapsed="false"/>
    <col min="13291" max="13297" customWidth="true" style="206" width="6.7109375" collapsed="false"/>
    <col min="13298" max="13298" bestFit="true" customWidth="true" style="206" width="5.5703125" collapsed="false"/>
    <col min="13299" max="13299" customWidth="true" style="206" width="6.7109375" collapsed="false"/>
    <col min="13300" max="13453" style="206" width="9.140625" collapsed="false"/>
    <col min="13454" max="13454" customWidth="true" style="206" width="44.85546875" collapsed="false"/>
    <col min="13455" max="13495" customWidth="true" style="206" width="6.7109375" collapsed="false"/>
    <col min="13496" max="13496" bestFit="true" customWidth="true" style="206" width="5.42578125" collapsed="false"/>
    <col min="13497" max="13498" bestFit="true" customWidth="true" style="206" width="5.7109375" collapsed="false"/>
    <col min="13499" max="13499" bestFit="true" customWidth="true" style="206" width="5.5703125" collapsed="false"/>
    <col min="13500" max="13500" bestFit="true" customWidth="true" style="206" width="5.42578125" collapsed="false"/>
    <col min="13501" max="13502" bestFit="true" customWidth="true" style="206" width="5.7109375" collapsed="false"/>
    <col min="13503" max="13503" bestFit="true" customWidth="true" style="206" width="5.28515625" collapsed="false"/>
    <col min="13504" max="13504" bestFit="true" customWidth="true" style="206" width="5.42578125" collapsed="false"/>
    <col min="13505" max="13506" bestFit="true" customWidth="true" style="206" width="5.7109375" collapsed="false"/>
    <col min="13507" max="13541" customWidth="true" style="206" width="6.7109375" collapsed="false"/>
    <col min="13542" max="13542" bestFit="true" customWidth="true" style="206" width="5.7109375" collapsed="false"/>
    <col min="13543" max="13545" customWidth="true" style="206" width="5.7109375" collapsed="false"/>
    <col min="13546" max="13546" bestFit="true" customWidth="true" style="206" width="6.7109375" collapsed="false"/>
    <col min="13547" max="13553" customWidth="true" style="206" width="6.7109375" collapsed="false"/>
    <col min="13554" max="13554" bestFit="true" customWidth="true" style="206" width="5.5703125" collapsed="false"/>
    <col min="13555" max="13555" customWidth="true" style="206" width="6.7109375" collapsed="false"/>
    <col min="13556" max="13709" style="206" width="9.140625" collapsed="false"/>
    <col min="13710" max="13710" customWidth="true" style="206" width="44.85546875" collapsed="false"/>
    <col min="13711" max="13751" customWidth="true" style="206" width="6.7109375" collapsed="false"/>
    <col min="13752" max="13752" bestFit="true" customWidth="true" style="206" width="5.42578125" collapsed="false"/>
    <col min="13753" max="13754" bestFit="true" customWidth="true" style="206" width="5.7109375" collapsed="false"/>
    <col min="13755" max="13755" bestFit="true" customWidth="true" style="206" width="5.5703125" collapsed="false"/>
    <col min="13756" max="13756" bestFit="true" customWidth="true" style="206" width="5.42578125" collapsed="false"/>
    <col min="13757" max="13758" bestFit="true" customWidth="true" style="206" width="5.7109375" collapsed="false"/>
    <col min="13759" max="13759" bestFit="true" customWidth="true" style="206" width="5.28515625" collapsed="false"/>
    <col min="13760" max="13760" bestFit="true" customWidth="true" style="206" width="5.42578125" collapsed="false"/>
    <col min="13761" max="13762" bestFit="true" customWidth="true" style="206" width="5.7109375" collapsed="false"/>
    <col min="13763" max="13797" customWidth="true" style="206" width="6.7109375" collapsed="false"/>
    <col min="13798" max="13798" bestFit="true" customWidth="true" style="206" width="5.7109375" collapsed="false"/>
    <col min="13799" max="13801" customWidth="true" style="206" width="5.7109375" collapsed="false"/>
    <col min="13802" max="13802" bestFit="true" customWidth="true" style="206" width="6.7109375" collapsed="false"/>
    <col min="13803" max="13809" customWidth="true" style="206" width="6.7109375" collapsed="false"/>
    <col min="13810" max="13810" bestFit="true" customWidth="true" style="206" width="5.5703125" collapsed="false"/>
    <col min="13811" max="13811" customWidth="true" style="206" width="6.7109375" collapsed="false"/>
    <col min="13812" max="13965" style="206" width="9.140625" collapsed="false"/>
    <col min="13966" max="13966" customWidth="true" style="206" width="44.85546875" collapsed="false"/>
    <col min="13967" max="14007" customWidth="true" style="206" width="6.7109375" collapsed="false"/>
    <col min="14008" max="14008" bestFit="true" customWidth="true" style="206" width="5.42578125" collapsed="false"/>
    <col min="14009" max="14010" bestFit="true" customWidth="true" style="206" width="5.7109375" collapsed="false"/>
    <col min="14011" max="14011" bestFit="true" customWidth="true" style="206" width="5.5703125" collapsed="false"/>
    <col min="14012" max="14012" bestFit="true" customWidth="true" style="206" width="5.42578125" collapsed="false"/>
    <col min="14013" max="14014" bestFit="true" customWidth="true" style="206" width="5.7109375" collapsed="false"/>
    <col min="14015" max="14015" bestFit="true" customWidth="true" style="206" width="5.28515625" collapsed="false"/>
    <col min="14016" max="14016" bestFit="true" customWidth="true" style="206" width="5.42578125" collapsed="false"/>
    <col min="14017" max="14018" bestFit="true" customWidth="true" style="206" width="5.7109375" collapsed="false"/>
    <col min="14019" max="14053" customWidth="true" style="206" width="6.7109375" collapsed="false"/>
    <col min="14054" max="14054" bestFit="true" customWidth="true" style="206" width="5.7109375" collapsed="false"/>
    <col min="14055" max="14057" customWidth="true" style="206" width="5.7109375" collapsed="false"/>
    <col min="14058" max="14058" bestFit="true" customWidth="true" style="206" width="6.7109375" collapsed="false"/>
    <col min="14059" max="14065" customWidth="true" style="206" width="6.7109375" collapsed="false"/>
    <col min="14066" max="14066" bestFit="true" customWidth="true" style="206" width="5.5703125" collapsed="false"/>
    <col min="14067" max="14067" customWidth="true" style="206" width="6.7109375" collapsed="false"/>
    <col min="14068" max="14221" style="206" width="9.140625" collapsed="false"/>
    <col min="14222" max="14222" customWidth="true" style="206" width="44.85546875" collapsed="false"/>
    <col min="14223" max="14263" customWidth="true" style="206" width="6.7109375" collapsed="false"/>
    <col min="14264" max="14264" bestFit="true" customWidth="true" style="206" width="5.42578125" collapsed="false"/>
    <col min="14265" max="14266" bestFit="true" customWidth="true" style="206" width="5.7109375" collapsed="false"/>
    <col min="14267" max="14267" bestFit="true" customWidth="true" style="206" width="5.5703125" collapsed="false"/>
    <col min="14268" max="14268" bestFit="true" customWidth="true" style="206" width="5.42578125" collapsed="false"/>
    <col min="14269" max="14270" bestFit="true" customWidth="true" style="206" width="5.7109375" collapsed="false"/>
    <col min="14271" max="14271" bestFit="true" customWidth="true" style="206" width="5.28515625" collapsed="false"/>
    <col min="14272" max="14272" bestFit="true" customWidth="true" style="206" width="5.42578125" collapsed="false"/>
    <col min="14273" max="14274" bestFit="true" customWidth="true" style="206" width="5.7109375" collapsed="false"/>
    <col min="14275" max="14309" customWidth="true" style="206" width="6.7109375" collapsed="false"/>
    <col min="14310" max="14310" bestFit="true" customWidth="true" style="206" width="5.7109375" collapsed="false"/>
    <col min="14311" max="14313" customWidth="true" style="206" width="5.7109375" collapsed="false"/>
    <col min="14314" max="14314" bestFit="true" customWidth="true" style="206" width="6.7109375" collapsed="false"/>
    <col min="14315" max="14321" customWidth="true" style="206" width="6.7109375" collapsed="false"/>
    <col min="14322" max="14322" bestFit="true" customWidth="true" style="206" width="5.5703125" collapsed="false"/>
    <col min="14323" max="14323" customWidth="true" style="206" width="6.7109375" collapsed="false"/>
    <col min="14324" max="14477" style="206" width="9.140625" collapsed="false"/>
    <col min="14478" max="14478" customWidth="true" style="206" width="44.85546875" collapsed="false"/>
    <col min="14479" max="14519" customWidth="true" style="206" width="6.7109375" collapsed="false"/>
    <col min="14520" max="14520" bestFit="true" customWidth="true" style="206" width="5.42578125" collapsed="false"/>
    <col min="14521" max="14522" bestFit="true" customWidth="true" style="206" width="5.7109375" collapsed="false"/>
    <col min="14523" max="14523" bestFit="true" customWidth="true" style="206" width="5.5703125" collapsed="false"/>
    <col min="14524" max="14524" bestFit="true" customWidth="true" style="206" width="5.42578125" collapsed="false"/>
    <col min="14525" max="14526" bestFit="true" customWidth="true" style="206" width="5.7109375" collapsed="false"/>
    <col min="14527" max="14527" bestFit="true" customWidth="true" style="206" width="5.28515625" collapsed="false"/>
    <col min="14528" max="14528" bestFit="true" customWidth="true" style="206" width="5.42578125" collapsed="false"/>
    <col min="14529" max="14530" bestFit="true" customWidth="true" style="206" width="5.7109375" collapsed="false"/>
    <col min="14531" max="14565" customWidth="true" style="206" width="6.7109375" collapsed="false"/>
    <col min="14566" max="14566" bestFit="true" customWidth="true" style="206" width="5.7109375" collapsed="false"/>
    <col min="14567" max="14569" customWidth="true" style="206" width="5.7109375" collapsed="false"/>
    <col min="14570" max="14570" bestFit="true" customWidth="true" style="206" width="6.7109375" collapsed="false"/>
    <col min="14571" max="14577" customWidth="true" style="206" width="6.7109375" collapsed="false"/>
    <col min="14578" max="14578" bestFit="true" customWidth="true" style="206" width="5.5703125" collapsed="false"/>
    <col min="14579" max="14579" customWidth="true" style="206" width="6.7109375" collapsed="false"/>
    <col min="14580" max="14733" style="206" width="9.140625" collapsed="false"/>
    <col min="14734" max="14734" customWidth="true" style="206" width="44.85546875" collapsed="false"/>
    <col min="14735" max="14775" customWidth="true" style="206" width="6.7109375" collapsed="false"/>
    <col min="14776" max="14776" bestFit="true" customWidth="true" style="206" width="5.42578125" collapsed="false"/>
    <col min="14777" max="14778" bestFit="true" customWidth="true" style="206" width="5.7109375" collapsed="false"/>
    <col min="14779" max="14779" bestFit="true" customWidth="true" style="206" width="5.5703125" collapsed="false"/>
    <col min="14780" max="14780" bestFit="true" customWidth="true" style="206" width="5.42578125" collapsed="false"/>
    <col min="14781" max="14782" bestFit="true" customWidth="true" style="206" width="5.7109375" collapsed="false"/>
    <col min="14783" max="14783" bestFit="true" customWidth="true" style="206" width="5.28515625" collapsed="false"/>
    <col min="14784" max="14784" bestFit="true" customWidth="true" style="206" width="5.42578125" collapsed="false"/>
    <col min="14785" max="14786" bestFit="true" customWidth="true" style="206" width="5.7109375" collapsed="false"/>
    <col min="14787" max="14821" customWidth="true" style="206" width="6.7109375" collapsed="false"/>
    <col min="14822" max="14822" bestFit="true" customWidth="true" style="206" width="5.7109375" collapsed="false"/>
    <col min="14823" max="14825" customWidth="true" style="206" width="5.7109375" collapsed="false"/>
    <col min="14826" max="14826" bestFit="true" customWidth="true" style="206" width="6.7109375" collapsed="false"/>
    <col min="14827" max="14833" customWidth="true" style="206" width="6.7109375" collapsed="false"/>
    <col min="14834" max="14834" bestFit="true" customWidth="true" style="206" width="5.5703125" collapsed="false"/>
    <col min="14835" max="14835" customWidth="true" style="206" width="6.7109375" collapsed="false"/>
    <col min="14836" max="14989" style="206" width="9.140625" collapsed="false"/>
    <col min="14990" max="14990" customWidth="true" style="206" width="44.85546875" collapsed="false"/>
    <col min="14991" max="15031" customWidth="true" style="206" width="6.7109375" collapsed="false"/>
    <col min="15032" max="15032" bestFit="true" customWidth="true" style="206" width="5.42578125" collapsed="false"/>
    <col min="15033" max="15034" bestFit="true" customWidth="true" style="206" width="5.7109375" collapsed="false"/>
    <col min="15035" max="15035" bestFit="true" customWidth="true" style="206" width="5.5703125" collapsed="false"/>
    <col min="15036" max="15036" bestFit="true" customWidth="true" style="206" width="5.42578125" collapsed="false"/>
    <col min="15037" max="15038" bestFit="true" customWidth="true" style="206" width="5.7109375" collapsed="false"/>
    <col min="15039" max="15039" bestFit="true" customWidth="true" style="206" width="5.28515625" collapsed="false"/>
    <col min="15040" max="15040" bestFit="true" customWidth="true" style="206" width="5.42578125" collapsed="false"/>
    <col min="15041" max="15042" bestFit="true" customWidth="true" style="206" width="5.7109375" collapsed="false"/>
    <col min="15043" max="15077" customWidth="true" style="206" width="6.7109375" collapsed="false"/>
    <col min="15078" max="15078" bestFit="true" customWidth="true" style="206" width="5.7109375" collapsed="false"/>
    <col min="15079" max="15081" customWidth="true" style="206" width="5.7109375" collapsed="false"/>
    <col min="15082" max="15082" bestFit="true" customWidth="true" style="206" width="6.7109375" collapsed="false"/>
    <col min="15083" max="15089" customWidth="true" style="206" width="6.7109375" collapsed="false"/>
    <col min="15090" max="15090" bestFit="true" customWidth="true" style="206" width="5.5703125" collapsed="false"/>
    <col min="15091" max="15091" customWidth="true" style="206" width="6.7109375" collapsed="false"/>
    <col min="15092" max="15245" style="206" width="9.140625" collapsed="false"/>
    <col min="15246" max="15246" customWidth="true" style="206" width="44.85546875" collapsed="false"/>
    <col min="15247" max="15287" customWidth="true" style="206" width="6.7109375" collapsed="false"/>
    <col min="15288" max="15288" bestFit="true" customWidth="true" style="206" width="5.42578125" collapsed="false"/>
    <col min="15289" max="15290" bestFit="true" customWidth="true" style="206" width="5.7109375" collapsed="false"/>
    <col min="15291" max="15291" bestFit="true" customWidth="true" style="206" width="5.5703125" collapsed="false"/>
    <col min="15292" max="15292" bestFit="true" customWidth="true" style="206" width="5.42578125" collapsed="false"/>
    <col min="15293" max="15294" bestFit="true" customWidth="true" style="206" width="5.7109375" collapsed="false"/>
    <col min="15295" max="15295" bestFit="true" customWidth="true" style="206" width="5.28515625" collapsed="false"/>
    <col min="15296" max="15296" bestFit="true" customWidth="true" style="206" width="5.42578125" collapsed="false"/>
    <col min="15297" max="15298" bestFit="true" customWidth="true" style="206" width="5.7109375" collapsed="false"/>
    <col min="15299" max="15333" customWidth="true" style="206" width="6.7109375" collapsed="false"/>
    <col min="15334" max="15334" bestFit="true" customWidth="true" style="206" width="5.7109375" collapsed="false"/>
    <col min="15335" max="15337" customWidth="true" style="206" width="5.7109375" collapsed="false"/>
    <col min="15338" max="15338" bestFit="true" customWidth="true" style="206" width="6.7109375" collapsed="false"/>
    <col min="15339" max="15345" customWidth="true" style="206" width="6.7109375" collapsed="false"/>
    <col min="15346" max="15346" bestFit="true" customWidth="true" style="206" width="5.5703125" collapsed="false"/>
    <col min="15347" max="15347" customWidth="true" style="206" width="6.7109375" collapsed="false"/>
    <col min="15348" max="15501" style="206" width="9.140625" collapsed="false"/>
    <col min="15502" max="15502" customWidth="true" style="206" width="44.85546875" collapsed="false"/>
    <col min="15503" max="15543" customWidth="true" style="206" width="6.7109375" collapsed="false"/>
    <col min="15544" max="15544" bestFit="true" customWidth="true" style="206" width="5.42578125" collapsed="false"/>
    <col min="15545" max="15546" bestFit="true" customWidth="true" style="206" width="5.7109375" collapsed="false"/>
    <col min="15547" max="15547" bestFit="true" customWidth="true" style="206" width="5.5703125" collapsed="false"/>
    <col min="15548" max="15548" bestFit="true" customWidth="true" style="206" width="5.42578125" collapsed="false"/>
    <col min="15549" max="15550" bestFit="true" customWidth="true" style="206" width="5.7109375" collapsed="false"/>
    <col min="15551" max="15551" bestFit="true" customWidth="true" style="206" width="5.28515625" collapsed="false"/>
    <col min="15552" max="15552" bestFit="true" customWidth="true" style="206" width="5.42578125" collapsed="false"/>
    <col min="15553" max="15554" bestFit="true" customWidth="true" style="206" width="5.7109375" collapsed="false"/>
    <col min="15555" max="15589" customWidth="true" style="206" width="6.7109375" collapsed="false"/>
    <col min="15590" max="15590" bestFit="true" customWidth="true" style="206" width="5.7109375" collapsed="false"/>
    <col min="15591" max="15593" customWidth="true" style="206" width="5.7109375" collapsed="false"/>
    <col min="15594" max="15594" bestFit="true" customWidth="true" style="206" width="6.7109375" collapsed="false"/>
    <col min="15595" max="15601" customWidth="true" style="206" width="6.7109375" collapsed="false"/>
    <col min="15602" max="15602" bestFit="true" customWidth="true" style="206" width="5.5703125" collapsed="false"/>
    <col min="15603" max="15603" customWidth="true" style="206" width="6.7109375" collapsed="false"/>
    <col min="15604" max="15757" style="206" width="9.140625" collapsed="false"/>
    <col min="15758" max="15758" customWidth="true" style="206" width="44.85546875" collapsed="false"/>
    <col min="15759" max="15799" customWidth="true" style="206" width="6.7109375" collapsed="false"/>
    <col min="15800" max="15800" bestFit="true" customWidth="true" style="206" width="5.42578125" collapsed="false"/>
    <col min="15801" max="15802" bestFit="true" customWidth="true" style="206" width="5.7109375" collapsed="false"/>
    <col min="15803" max="15803" bestFit="true" customWidth="true" style="206" width="5.5703125" collapsed="false"/>
    <col min="15804" max="15804" bestFit="true" customWidth="true" style="206" width="5.42578125" collapsed="false"/>
    <col min="15805" max="15806" bestFit="true" customWidth="true" style="206" width="5.7109375" collapsed="false"/>
    <col min="15807" max="15807" bestFit="true" customWidth="true" style="206" width="5.28515625" collapsed="false"/>
    <col min="15808" max="15808" bestFit="true" customWidth="true" style="206" width="5.42578125" collapsed="false"/>
    <col min="15809" max="15810" bestFit="true" customWidth="true" style="206" width="5.7109375" collapsed="false"/>
    <col min="15811" max="15845" customWidth="true" style="206" width="6.7109375" collapsed="false"/>
    <col min="15846" max="15846" bestFit="true" customWidth="true" style="206" width="5.7109375" collapsed="false"/>
    <col min="15847" max="15849" customWidth="true" style="206" width="5.7109375" collapsed="false"/>
    <col min="15850" max="15850" bestFit="true" customWidth="true" style="206" width="6.7109375" collapsed="false"/>
    <col min="15851" max="15857" customWidth="true" style="206" width="6.7109375" collapsed="false"/>
    <col min="15858" max="15858" bestFit="true" customWidth="true" style="206" width="5.5703125" collapsed="false"/>
    <col min="15859" max="15859" customWidth="true" style="206" width="6.7109375" collapsed="false"/>
    <col min="15860" max="16013" style="206" width="9.140625" collapsed="false"/>
    <col min="16014" max="16014" customWidth="true" style="206" width="44.85546875" collapsed="false"/>
    <col min="16015" max="16055" customWidth="true" style="206" width="6.7109375" collapsed="false"/>
    <col min="16056" max="16056" bestFit="true" customWidth="true" style="206" width="5.42578125" collapsed="false"/>
    <col min="16057" max="16058" bestFit="true" customWidth="true" style="206" width="5.7109375" collapsed="false"/>
    <col min="16059" max="16059" bestFit="true" customWidth="true" style="206" width="5.5703125" collapsed="false"/>
    <col min="16060" max="16060" bestFit="true" customWidth="true" style="206" width="5.42578125" collapsed="false"/>
    <col min="16061" max="16062" bestFit="true" customWidth="true" style="206" width="5.7109375" collapsed="false"/>
    <col min="16063" max="16063" bestFit="true" customWidth="true" style="206" width="5.28515625" collapsed="false"/>
    <col min="16064" max="16064" bestFit="true" customWidth="true" style="206" width="5.42578125" collapsed="false"/>
    <col min="16065" max="16066" bestFit="true" customWidth="true" style="206" width="5.7109375" collapsed="false"/>
    <col min="16067" max="16101" customWidth="true" style="206" width="6.7109375" collapsed="false"/>
    <col min="16102" max="16102" bestFit="true" customWidth="true" style="206" width="5.7109375" collapsed="false"/>
    <col min="16103" max="16105" customWidth="true" style="206" width="5.7109375" collapsed="false"/>
    <col min="16106" max="16106" bestFit="true" customWidth="true" style="206" width="6.7109375" collapsed="false"/>
    <col min="16107" max="16113" customWidth="true" style="206" width="6.7109375" collapsed="false"/>
    <col min="16114" max="16114" bestFit="true" customWidth="true" style="206" width="5.5703125" collapsed="false"/>
    <col min="16115" max="16115" customWidth="true" style="206" width="6.7109375" collapsed="false"/>
    <col min="16116" max="16384" style="206" width="9.140625" collapsed="false"/>
  </cols>
  <sheetData>
    <row r="1" spans="2:8" s="578" customFormat="1" ht="14.25" x14ac:dyDescent="0.2">
      <c r="B1" s="752" t="s">
        <v>205</v>
      </c>
      <c r="C1" s="753"/>
      <c r="D1" s="753"/>
      <c r="E1" s="753"/>
      <c r="F1" s="753"/>
      <c r="G1" s="753"/>
      <c r="H1" s="753"/>
    </row>
    <row r="2" spans="2:8" ht="11.25" customHeight="1" x14ac:dyDescent="0.2">
      <c r="B2" s="205"/>
    </row>
    <row r="3" spans="2:8" s="207" customFormat="1" ht="30" customHeight="1" x14ac:dyDescent="0.25">
      <c r="B3" s="754" t="s">
        <v>510</v>
      </c>
      <c r="C3" s="754"/>
      <c r="D3" s="754"/>
      <c r="E3" s="754"/>
      <c r="F3" s="754"/>
      <c r="G3" s="754"/>
      <c r="H3" s="754"/>
    </row>
    <row r="4" spans="2:8" s="209" customFormat="1" ht="5.0999999999999996" customHeight="1" x14ac:dyDescent="0.2">
      <c r="B4" s="205"/>
      <c r="C4" s="208"/>
      <c r="D4" s="208"/>
      <c r="E4" s="208"/>
      <c r="F4" s="208"/>
      <c r="G4" s="208"/>
      <c r="H4" s="208"/>
    </row>
    <row r="5" spans="2:8" s="210" customFormat="1" ht="14.25" x14ac:dyDescent="0.2">
      <c r="B5" s="755" t="s">
        <v>46</v>
      </c>
      <c r="C5" s="755"/>
      <c r="D5" s="755"/>
      <c r="E5" s="755"/>
      <c r="F5" s="755"/>
      <c r="G5" s="755"/>
      <c r="H5" s="755"/>
    </row>
    <row r="6" spans="2:8" ht="12" customHeight="1" x14ac:dyDescent="0.2">
      <c r="B6" s="211"/>
    </row>
    <row r="7" spans="2:8" ht="12" customHeight="1" x14ac:dyDescent="0.2">
      <c r="B7" s="211"/>
    </row>
    <row r="8" spans="2:8" ht="12" customHeight="1" x14ac:dyDescent="0.2">
      <c r="B8" s="211"/>
    </row>
    <row r="9" spans="2:8" ht="12" customHeight="1" x14ac:dyDescent="0.2">
      <c r="B9" s="211"/>
    </row>
    <row r="10" spans="2:8" ht="12" customHeight="1" x14ac:dyDescent="0.2">
      <c r="B10" s="211"/>
    </row>
    <row r="11" spans="2:8" ht="12" customHeight="1" x14ac:dyDescent="0.2">
      <c r="B11" s="211"/>
    </row>
    <row r="12" spans="2:8" ht="12" customHeight="1" x14ac:dyDescent="0.2">
      <c r="B12" s="211"/>
    </row>
    <row r="13" spans="2:8" ht="12" customHeight="1" x14ac:dyDescent="0.2">
      <c r="B13" s="211"/>
    </row>
    <row r="14" spans="2:8" ht="12" customHeight="1" x14ac:dyDescent="0.2">
      <c r="B14" s="211"/>
    </row>
    <row r="15" spans="2:8" ht="12" customHeight="1" x14ac:dyDescent="0.2">
      <c r="B15" s="211"/>
    </row>
    <row r="16" spans="2:8" ht="12" customHeight="1" x14ac:dyDescent="0.2">
      <c r="B16" s="211"/>
    </row>
    <row r="17" spans="2:8" ht="12" customHeight="1" x14ac:dyDescent="0.2">
      <c r="B17" s="211"/>
    </row>
    <row r="18" spans="2:8" ht="12" customHeight="1" x14ac:dyDescent="0.2">
      <c r="B18" s="211"/>
    </row>
    <row r="19" spans="2:8" ht="12" customHeight="1" x14ac:dyDescent="0.2">
      <c r="B19" s="211"/>
    </row>
    <row r="20" spans="2:8" ht="12" customHeight="1" x14ac:dyDescent="0.2">
      <c r="B20" s="211"/>
    </row>
    <row r="21" spans="2:8" ht="12" customHeight="1" x14ac:dyDescent="0.2">
      <c r="B21" s="211"/>
    </row>
    <row r="22" spans="2:8" ht="12" customHeight="1" x14ac:dyDescent="0.2">
      <c r="B22" s="211"/>
    </row>
    <row r="23" spans="2:8" ht="12" customHeight="1" x14ac:dyDescent="0.2">
      <c r="B23" s="211"/>
    </row>
    <row r="24" spans="2:8" ht="12" customHeight="1" x14ac:dyDescent="0.2">
      <c r="B24" s="211"/>
    </row>
    <row r="25" spans="2:8" ht="12" customHeight="1" x14ac:dyDescent="0.2">
      <c r="B25" s="211"/>
    </row>
    <row r="26" spans="2:8" ht="12" customHeight="1" x14ac:dyDescent="0.2">
      <c r="B26" s="211"/>
    </row>
    <row r="27" spans="2:8" ht="12" customHeight="1" x14ac:dyDescent="0.2">
      <c r="B27" s="211"/>
    </row>
    <row r="28" spans="2:8" ht="12" customHeight="1" x14ac:dyDescent="0.2">
      <c r="B28" s="211"/>
    </row>
    <row r="29" spans="2:8" ht="12" customHeight="1" x14ac:dyDescent="0.2">
      <c r="B29" s="211"/>
    </row>
    <row r="30" spans="2:8" ht="12" customHeight="1" x14ac:dyDescent="0.2">
      <c r="B30" s="211"/>
    </row>
    <row r="31" spans="2:8" s="592" customFormat="1" ht="10.5" x14ac:dyDescent="0.15">
      <c r="B31" s="760" t="s">
        <v>248</v>
      </c>
      <c r="C31" s="760"/>
      <c r="D31" s="760"/>
      <c r="E31" s="760"/>
      <c r="F31" s="760"/>
      <c r="G31" s="760"/>
      <c r="H31" s="760"/>
    </row>
    <row r="32" spans="2:8" ht="12" customHeight="1" x14ac:dyDescent="0.2">
      <c r="B32" s="212"/>
    </row>
    <row r="33" spans="2:15" ht="12" customHeight="1" x14ac:dyDescent="0.2">
      <c r="B33" s="758"/>
      <c r="C33" s="756">
        <v>2024</v>
      </c>
      <c r="D33" s="757"/>
      <c r="E33" s="757"/>
      <c r="F33" s="757"/>
      <c r="G33" s="761" t="s">
        <v>105</v>
      </c>
      <c r="H33" s="762"/>
    </row>
    <row r="34" spans="2:15" s="595" customFormat="1" ht="11.25" x14ac:dyDescent="0.2">
      <c r="B34" s="759"/>
      <c r="C34" s="593" t="s">
        <v>186</v>
      </c>
      <c r="D34" s="593" t="s">
        <v>182</v>
      </c>
      <c r="E34" s="593" t="s">
        <v>183</v>
      </c>
      <c r="F34" s="594" t="s">
        <v>88</v>
      </c>
      <c r="G34" s="593" t="s">
        <v>186</v>
      </c>
      <c r="H34" s="593" t="s">
        <v>0</v>
      </c>
    </row>
    <row r="35" spans="2:15" s="592" customFormat="1" ht="10.5" x14ac:dyDescent="0.15">
      <c r="B35" s="213" t="s">
        <v>1</v>
      </c>
      <c r="C35" s="596">
        <v>105.4</v>
      </c>
      <c r="D35" s="596">
        <v>104.1</v>
      </c>
      <c r="E35" s="596">
        <v>103.1</v>
      </c>
      <c r="F35" s="596">
        <v>103.8</v>
      </c>
      <c r="G35" s="596">
        <v>101.5</v>
      </c>
      <c r="H35" s="596">
        <v>101.1</v>
      </c>
      <c r="I35" s="597"/>
      <c r="J35" s="597"/>
      <c r="K35" s="597"/>
      <c r="L35" s="21"/>
      <c r="M35" s="597"/>
      <c r="N35" s="598"/>
      <c r="O35" s="598"/>
    </row>
    <row r="36" spans="2:15" s="592" customFormat="1" ht="10.5" x14ac:dyDescent="0.15">
      <c r="B36" s="213" t="s">
        <v>2</v>
      </c>
      <c r="C36" s="596">
        <v>103.9</v>
      </c>
      <c r="D36" s="596">
        <v>103.7</v>
      </c>
      <c r="E36" s="596">
        <v>102.1</v>
      </c>
      <c r="F36" s="596">
        <v>99.9</v>
      </c>
      <c r="G36" s="596">
        <v>101.1</v>
      </c>
      <c r="H36" s="596">
        <v>100.8</v>
      </c>
      <c r="I36" s="597"/>
      <c r="J36" s="597"/>
      <c r="K36" s="597"/>
      <c r="L36" s="21"/>
      <c r="M36" s="597"/>
      <c r="N36" s="598"/>
      <c r="O36" s="598"/>
    </row>
    <row r="37" spans="2:15" s="592" customFormat="1" ht="10.5" x14ac:dyDescent="0.15">
      <c r="B37" s="213" t="s">
        <v>3</v>
      </c>
      <c r="C37" s="596">
        <v>100.3</v>
      </c>
      <c r="D37" s="596">
        <v>100.9</v>
      </c>
      <c r="E37" s="596">
        <v>101.5</v>
      </c>
      <c r="F37" s="596">
        <v>100.5</v>
      </c>
      <c r="G37" s="213">
        <v>100.2</v>
      </c>
      <c r="H37" s="596">
        <v>102.1</v>
      </c>
      <c r="I37" s="597"/>
      <c r="J37" s="597"/>
      <c r="K37" s="597"/>
      <c r="L37" s="21"/>
      <c r="M37" s="597"/>
      <c r="N37" s="598"/>
      <c r="O37" s="598"/>
    </row>
    <row r="38" spans="2:15" s="592" customFormat="1" ht="10.5" x14ac:dyDescent="0.15">
      <c r="B38" s="214" t="s">
        <v>181</v>
      </c>
      <c r="C38" s="596">
        <v>100.3</v>
      </c>
      <c r="D38" s="596">
        <v>100.1</v>
      </c>
      <c r="E38" s="596">
        <v>100.4</v>
      </c>
      <c r="F38" s="596">
        <v>100.4</v>
      </c>
      <c r="G38" s="213">
        <v>100.3</v>
      </c>
      <c r="H38" s="596">
        <v>100.2</v>
      </c>
      <c r="I38" s="597"/>
      <c r="J38" s="597"/>
      <c r="K38" s="597"/>
      <c r="L38" s="21"/>
      <c r="M38" s="597"/>
      <c r="N38" s="598"/>
      <c r="O38" s="598"/>
    </row>
    <row r="39" spans="2:15" s="592" customFormat="1" ht="10.5" x14ac:dyDescent="0.15">
      <c r="B39" s="213" t="s">
        <v>4</v>
      </c>
      <c r="C39" s="596">
        <v>102</v>
      </c>
      <c r="D39" s="596">
        <v>102.5</v>
      </c>
      <c r="E39" s="596">
        <v>98.1</v>
      </c>
      <c r="F39" s="596">
        <v>98.7</v>
      </c>
      <c r="G39" s="213">
        <v>98.8</v>
      </c>
      <c r="H39" s="596">
        <v>101.1</v>
      </c>
      <c r="I39" s="597"/>
      <c r="J39" s="597"/>
      <c r="K39" s="597"/>
      <c r="L39" s="21"/>
      <c r="M39" s="597"/>
      <c r="N39" s="598"/>
      <c r="O39" s="598"/>
    </row>
    <row r="40" spans="2:15" ht="12" customHeight="1" x14ac:dyDescent="0.25">
      <c r="L40"/>
    </row>
    <row r="41" spans="2:15" ht="12" customHeight="1" x14ac:dyDescent="0.25">
      <c r="L41"/>
    </row>
  </sheetData>
  <mergeCells count="7">
    <mergeCell ref="B1:H1"/>
    <mergeCell ref="B3:H3"/>
    <mergeCell ref="B5:H5"/>
    <mergeCell ref="C33:F33"/>
    <mergeCell ref="B33:B34"/>
    <mergeCell ref="B31:H31"/>
    <mergeCell ref="G33:H33"/>
  </mergeCells>
  <hyperlinks>
    <hyperlink ref="B1:C1" location="Cuprins_ro!B4" display="I. Balanța de plăți a Republicii Moldova în trimestrul I 2023 (date provizorii)" xr:uid="{00000000-0004-0000-0300-000000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82"/>
  <sheetViews>
    <sheetView showGridLines="0" showRowColHeaders="0" zoomScaleNormal="100" workbookViewId="0"/>
  </sheetViews>
  <sheetFormatPr defaultRowHeight="14.25" x14ac:dyDescent="0.2"/>
  <cols>
    <col min="1" max="1" customWidth="true" style="8" width="5.7109375" collapsed="false"/>
    <col min="2" max="2" customWidth="true" style="8" width="45.0" collapsed="false"/>
    <col min="3" max="6" customWidth="true" style="8" width="11.7109375" collapsed="false"/>
    <col min="7" max="7" customWidth="true" style="481" width="11.7109375" collapsed="false"/>
    <col min="8" max="8" customWidth="true" style="8" width="11.7109375" collapsed="false"/>
    <col min="9" max="9" customWidth="true" style="8" width="9.5703125" collapsed="false"/>
    <col min="10" max="10" bestFit="true" customWidth="true" style="8" width="9.5703125" collapsed="false"/>
    <col min="11" max="16384" style="8" width="9.140625" collapsed="false"/>
  </cols>
  <sheetData>
    <row r="1" spans="2:11" s="578" customFormat="1" x14ac:dyDescent="0.2">
      <c r="B1" s="752" t="s">
        <v>205</v>
      </c>
      <c r="C1" s="753"/>
      <c r="D1" s="753"/>
      <c r="E1" s="753"/>
      <c r="F1" s="753"/>
      <c r="G1" s="753"/>
      <c r="H1" s="753"/>
      <c r="I1" s="185"/>
      <c r="J1" s="185"/>
      <c r="K1" s="185"/>
    </row>
    <row r="2" spans="2:11" ht="11.25" customHeight="1" x14ac:dyDescent="0.2"/>
    <row r="3" spans="2:11" s="40" customFormat="1" ht="45" customHeight="1" x14ac:dyDescent="0.25">
      <c r="B3" s="754" t="s">
        <v>244</v>
      </c>
      <c r="C3" s="754"/>
      <c r="D3" s="754"/>
      <c r="E3" s="754"/>
      <c r="F3" s="754"/>
      <c r="G3" s="754"/>
      <c r="H3" s="754"/>
      <c r="I3" s="568"/>
      <c r="J3" s="568"/>
      <c r="K3" s="568"/>
    </row>
    <row r="4" spans="2:11" ht="5.0999999999999996" customHeight="1" x14ac:dyDescent="0.2">
      <c r="B4" s="148"/>
      <c r="C4" s="148"/>
      <c r="D4" s="148"/>
      <c r="E4" s="148"/>
      <c r="F4" s="148"/>
      <c r="G4" s="148"/>
      <c r="H4" s="148"/>
      <c r="I4" s="20"/>
      <c r="J4" s="20"/>
    </row>
    <row r="5" spans="2:11" s="204" customFormat="1" x14ac:dyDescent="0.2">
      <c r="B5" s="755" t="s">
        <v>146</v>
      </c>
      <c r="C5" s="755"/>
      <c r="D5" s="755"/>
      <c r="E5" s="755"/>
      <c r="F5" s="755"/>
      <c r="G5" s="755"/>
      <c r="H5" s="755"/>
    </row>
    <row r="6" spans="2:11" ht="5.0999999999999996" customHeight="1" x14ac:dyDescent="0.2">
      <c r="B6" s="148"/>
      <c r="C6" s="148"/>
      <c r="D6" s="148"/>
      <c r="E6" s="148"/>
      <c r="F6" s="148"/>
      <c r="G6" s="148"/>
      <c r="H6" s="148"/>
    </row>
    <row r="9" spans="2:11" x14ac:dyDescent="0.2">
      <c r="J9" s="20"/>
    </row>
    <row r="26" spans="2:8" s="578" customFormat="1" x14ac:dyDescent="0.2">
      <c r="B26" s="847" t="s">
        <v>84</v>
      </c>
      <c r="C26" s="848"/>
      <c r="D26" s="848"/>
      <c r="E26" s="848"/>
      <c r="F26" s="848"/>
      <c r="G26" s="848"/>
      <c r="H26" s="848"/>
    </row>
    <row r="27" spans="2:8" x14ac:dyDescent="0.2">
      <c r="B27" s="302"/>
      <c r="C27" s="302"/>
      <c r="D27" s="302"/>
      <c r="E27" s="302"/>
      <c r="F27" s="302"/>
      <c r="G27" s="302"/>
      <c r="H27" s="302"/>
    </row>
    <row r="28" spans="2:8" x14ac:dyDescent="0.2">
      <c r="B28" s="302"/>
      <c r="C28" s="302"/>
      <c r="D28" s="302"/>
      <c r="E28" s="302"/>
      <c r="F28" s="302"/>
      <c r="G28" s="302"/>
      <c r="H28" s="302"/>
    </row>
    <row r="29" spans="2:8" x14ac:dyDescent="0.2">
      <c r="B29" s="302"/>
      <c r="C29" s="302"/>
      <c r="D29" s="302"/>
      <c r="E29" s="302"/>
      <c r="F29" s="302"/>
      <c r="G29" s="302"/>
      <c r="H29" s="302"/>
    </row>
    <row r="30" spans="2:8" x14ac:dyDescent="0.2">
      <c r="B30" s="302"/>
      <c r="C30" s="302"/>
      <c r="D30" s="302"/>
      <c r="E30" s="302"/>
      <c r="F30" s="302"/>
      <c r="G30" s="302"/>
      <c r="H30" s="302"/>
    </row>
    <row r="31" spans="2:8" x14ac:dyDescent="0.2">
      <c r="B31" s="302"/>
      <c r="C31" s="302"/>
      <c r="D31" s="302"/>
      <c r="E31" s="302"/>
      <c r="F31" s="302"/>
      <c r="G31" s="302"/>
      <c r="H31" s="302"/>
    </row>
    <row r="32" spans="2:8" x14ac:dyDescent="0.2">
      <c r="B32" s="302"/>
      <c r="C32" s="302"/>
      <c r="D32" s="302"/>
      <c r="E32" s="302"/>
      <c r="F32" s="302"/>
      <c r="G32" s="302"/>
      <c r="H32" s="302"/>
    </row>
    <row r="33" spans="2:8" x14ac:dyDescent="0.2">
      <c r="B33" s="302"/>
      <c r="C33" s="302"/>
      <c r="D33" s="302"/>
      <c r="E33" s="302"/>
      <c r="F33" s="302"/>
      <c r="G33" s="302"/>
      <c r="H33" s="302"/>
    </row>
    <row r="34" spans="2:8" x14ac:dyDescent="0.2">
      <c r="B34" s="552"/>
      <c r="C34" s="302"/>
      <c r="D34" s="302"/>
      <c r="E34" s="302"/>
      <c r="F34" s="302"/>
      <c r="G34" s="302"/>
      <c r="H34" s="302"/>
    </row>
    <row r="35" spans="2:8" x14ac:dyDescent="0.2">
      <c r="B35" s="302"/>
      <c r="C35" s="302"/>
      <c r="D35" s="302"/>
      <c r="E35" s="302"/>
      <c r="F35" s="302"/>
      <c r="G35" s="302"/>
      <c r="H35" s="302"/>
    </row>
    <row r="36" spans="2:8" x14ac:dyDescent="0.2">
      <c r="B36" s="302"/>
      <c r="C36" s="302"/>
      <c r="D36" s="302"/>
      <c r="E36" s="302"/>
      <c r="F36" s="302"/>
      <c r="G36" s="302"/>
      <c r="H36" s="302"/>
    </row>
    <row r="37" spans="2:8" x14ac:dyDescent="0.2">
      <c r="B37" s="302"/>
      <c r="C37" s="302"/>
      <c r="D37" s="302"/>
      <c r="E37" s="302"/>
      <c r="F37" s="302"/>
      <c r="G37" s="302"/>
      <c r="H37" s="302"/>
    </row>
    <row r="38" spans="2:8" x14ac:dyDescent="0.2">
      <c r="B38" s="302"/>
      <c r="C38" s="302"/>
      <c r="D38" s="302"/>
      <c r="E38" s="302"/>
      <c r="F38" s="302"/>
      <c r="G38" s="302"/>
      <c r="H38" s="302"/>
    </row>
    <row r="39" spans="2:8" x14ac:dyDescent="0.2">
      <c r="B39" s="302"/>
      <c r="C39" s="302"/>
      <c r="D39" s="302"/>
      <c r="E39" s="302"/>
      <c r="F39" s="302"/>
      <c r="G39" s="302"/>
      <c r="H39" s="302"/>
    </row>
    <row r="40" spans="2:8" x14ac:dyDescent="0.2">
      <c r="B40" s="302"/>
      <c r="C40" s="302"/>
      <c r="D40" s="302"/>
      <c r="E40" s="302"/>
      <c r="F40" s="302"/>
      <c r="G40" s="302"/>
      <c r="H40" s="302"/>
    </row>
    <row r="41" spans="2:8" x14ac:dyDescent="0.2">
      <c r="B41" s="302"/>
      <c r="C41" s="302"/>
      <c r="D41" s="302"/>
      <c r="E41" s="302"/>
      <c r="F41" s="302"/>
      <c r="G41" s="302"/>
      <c r="H41" s="302"/>
    </row>
    <row r="42" spans="2:8" x14ac:dyDescent="0.2">
      <c r="B42" s="302"/>
      <c r="C42" s="302"/>
      <c r="D42" s="302"/>
      <c r="E42" s="302"/>
      <c r="F42" s="302"/>
      <c r="G42" s="302"/>
      <c r="H42" s="302"/>
    </row>
    <row r="43" spans="2:8" x14ac:dyDescent="0.2">
      <c r="B43" s="302"/>
      <c r="C43" s="302"/>
      <c r="D43" s="302"/>
      <c r="E43" s="302"/>
      <c r="F43" s="302"/>
      <c r="G43" s="302"/>
      <c r="H43" s="302"/>
    </row>
    <row r="44" spans="2:8" x14ac:dyDescent="0.2">
      <c r="B44" s="302"/>
      <c r="C44" s="302"/>
      <c r="D44" s="302"/>
      <c r="E44" s="302"/>
      <c r="F44" s="302"/>
      <c r="G44" s="302"/>
      <c r="H44" s="302"/>
    </row>
    <row r="45" spans="2:8" x14ac:dyDescent="0.2">
      <c r="B45" s="302"/>
      <c r="C45" s="302"/>
      <c r="D45" s="302"/>
      <c r="E45" s="302"/>
      <c r="F45" s="302"/>
      <c r="G45" s="302"/>
      <c r="H45" s="302"/>
    </row>
    <row r="46" spans="2:8" x14ac:dyDescent="0.2">
      <c r="B46" s="302"/>
      <c r="C46" s="302"/>
      <c r="D46" s="302"/>
      <c r="E46" s="302"/>
      <c r="F46" s="302"/>
      <c r="G46" s="302"/>
      <c r="H46" s="302"/>
    </row>
    <row r="47" spans="2:8" x14ac:dyDescent="0.2">
      <c r="B47" s="302"/>
      <c r="C47" s="302"/>
      <c r="D47" s="302"/>
      <c r="E47" s="302"/>
      <c r="F47" s="302"/>
      <c r="G47" s="302"/>
      <c r="H47" s="302"/>
    </row>
    <row r="48" spans="2:8" x14ac:dyDescent="0.2">
      <c r="B48" s="302"/>
      <c r="C48" s="302"/>
      <c r="D48" s="302"/>
      <c r="E48" s="302"/>
      <c r="F48" s="302"/>
      <c r="G48" s="302"/>
      <c r="H48" s="302"/>
    </row>
    <row r="49" spans="2:8" x14ac:dyDescent="0.2">
      <c r="B49" s="302"/>
      <c r="C49" s="302"/>
      <c r="D49" s="302"/>
      <c r="E49" s="302"/>
      <c r="F49" s="302"/>
      <c r="G49" s="302"/>
      <c r="H49" s="302"/>
    </row>
    <row r="50" spans="2:8" x14ac:dyDescent="0.2">
      <c r="B50" s="302"/>
      <c r="C50" s="302"/>
      <c r="D50" s="302"/>
      <c r="E50" s="302"/>
      <c r="F50" s="302"/>
      <c r="G50" s="302"/>
      <c r="H50" s="302"/>
    </row>
    <row r="51" spans="2:8" x14ac:dyDescent="0.2">
      <c r="B51" s="302"/>
      <c r="C51" s="302"/>
      <c r="D51" s="302"/>
      <c r="E51" s="302"/>
      <c r="F51" s="302"/>
      <c r="G51" s="302"/>
      <c r="H51" s="302"/>
    </row>
    <row r="52" spans="2:8" x14ac:dyDescent="0.2">
      <c r="B52" s="302"/>
      <c r="C52" s="302"/>
      <c r="D52" s="302"/>
      <c r="E52" s="302"/>
      <c r="F52" s="302"/>
      <c r="G52" s="302"/>
      <c r="H52" s="302"/>
    </row>
    <row r="53" spans="2:8" s="495" customFormat="1" x14ac:dyDescent="0.2">
      <c r="B53" s="302"/>
      <c r="C53" s="302"/>
      <c r="D53" s="302"/>
      <c r="E53" s="302"/>
      <c r="F53" s="302"/>
      <c r="G53" s="302"/>
      <c r="H53" s="302"/>
    </row>
    <row r="54" spans="2:8" s="21" customFormat="1" ht="10.5" x14ac:dyDescent="0.15">
      <c r="B54" s="498" t="s">
        <v>262</v>
      </c>
    </row>
    <row r="55" spans="2:8" s="495" customFormat="1" x14ac:dyDescent="0.2"/>
    <row r="56" spans="2:8" ht="15" x14ac:dyDescent="0.25">
      <c r="B56" s="851"/>
      <c r="C56" s="803">
        <v>2024</v>
      </c>
      <c r="D56" s="849"/>
      <c r="E56" s="849"/>
      <c r="F56" s="850"/>
      <c r="G56" s="802">
        <v>2025</v>
      </c>
      <c r="H56" s="804"/>
    </row>
    <row r="57" spans="2:8" s="21" customFormat="1" ht="10.5" x14ac:dyDescent="0.15">
      <c r="B57" s="852"/>
      <c r="C57" s="484" t="s">
        <v>186</v>
      </c>
      <c r="D57" s="484" t="s">
        <v>182</v>
      </c>
      <c r="E57" s="484" t="s">
        <v>183</v>
      </c>
      <c r="F57" s="485" t="s">
        <v>88</v>
      </c>
      <c r="G57" s="484" t="s">
        <v>186</v>
      </c>
      <c r="H57" s="228" t="s">
        <v>0</v>
      </c>
    </row>
    <row r="58" spans="2:8" s="21" customFormat="1" ht="10.5" x14ac:dyDescent="0.15">
      <c r="B58" s="237" t="s">
        <v>74</v>
      </c>
      <c r="C58" s="419">
        <v>252.56524012</v>
      </c>
      <c r="D58" s="419">
        <v>253.29551659999998</v>
      </c>
      <c r="E58" s="419">
        <v>260.36683035999999</v>
      </c>
      <c r="F58" s="419">
        <v>263.70011270999998</v>
      </c>
      <c r="G58" s="419">
        <v>234.69954637000001</v>
      </c>
      <c r="H58" s="419">
        <v>278.79832386999999</v>
      </c>
    </row>
    <row r="59" spans="2:8" s="21" customFormat="1" ht="10.5" x14ac:dyDescent="0.15">
      <c r="B59" s="237" t="s">
        <v>75</v>
      </c>
      <c r="C59" s="419">
        <v>167.59823204000003</v>
      </c>
      <c r="D59" s="419">
        <v>210.34770768999999</v>
      </c>
      <c r="E59" s="419">
        <v>196.58122245999999</v>
      </c>
      <c r="F59" s="419">
        <v>184.33300467000004</v>
      </c>
      <c r="G59" s="419">
        <v>159.26555398000002</v>
      </c>
      <c r="H59" s="419">
        <v>170.65897756000001</v>
      </c>
    </row>
    <row r="60" spans="2:8" s="21" customFormat="1" ht="10.5" x14ac:dyDescent="0.15">
      <c r="B60" s="237" t="s">
        <v>76</v>
      </c>
      <c r="C60" s="419">
        <v>13.093325019999998</v>
      </c>
      <c r="D60" s="419">
        <v>15.707280739999998</v>
      </c>
      <c r="E60" s="419">
        <v>20.668316619999999</v>
      </c>
      <c r="F60" s="419">
        <v>20.270901869999999</v>
      </c>
      <c r="G60" s="419">
        <v>17.344516480000003</v>
      </c>
      <c r="H60" s="419">
        <v>22.558499479999998</v>
      </c>
    </row>
    <row r="61" spans="2:8" s="21" customFormat="1" ht="10.5" x14ac:dyDescent="0.15">
      <c r="B61" s="237" t="s">
        <v>74</v>
      </c>
      <c r="C61" s="419">
        <v>-94.883398830000004</v>
      </c>
      <c r="D61" s="419">
        <v>-98.700141469999991</v>
      </c>
      <c r="E61" s="419">
        <v>-104.26742793</v>
      </c>
      <c r="F61" s="419">
        <v>-99.41852016</v>
      </c>
      <c r="G61" s="419">
        <v>-86.88336489000001</v>
      </c>
      <c r="H61" s="419">
        <v>-96.36168167000001</v>
      </c>
    </row>
    <row r="62" spans="2:8" s="21" customFormat="1" ht="10.5" x14ac:dyDescent="0.15">
      <c r="B62" s="237" t="s">
        <v>75</v>
      </c>
      <c r="C62" s="419">
        <v>-25.529940019999998</v>
      </c>
      <c r="D62" s="419">
        <v>-26.907157300000001</v>
      </c>
      <c r="E62" s="419">
        <v>-27.231005939999999</v>
      </c>
      <c r="F62" s="419">
        <v>-23.419968470000001</v>
      </c>
      <c r="G62" s="419">
        <v>-19.862266640000001</v>
      </c>
      <c r="H62" s="419">
        <v>-22.471871800000002</v>
      </c>
    </row>
    <row r="63" spans="2:8" s="21" customFormat="1" ht="10.5" x14ac:dyDescent="0.15">
      <c r="B63" s="237" t="s">
        <v>76</v>
      </c>
      <c r="C63" s="419">
        <v>-6.3917008699999993</v>
      </c>
      <c r="D63" s="419">
        <v>-8.3241170899999997</v>
      </c>
      <c r="E63" s="419">
        <v>-7.5970672800000001</v>
      </c>
      <c r="F63" s="419">
        <v>-8.5240204300000002</v>
      </c>
      <c r="G63" s="419">
        <v>-15.89026522</v>
      </c>
      <c r="H63" s="419">
        <v>-26.824329769999999</v>
      </c>
    </row>
    <row r="64" spans="2:8" s="21" customFormat="1" ht="10.5" x14ac:dyDescent="0.15">
      <c r="B64" s="237" t="s">
        <v>77</v>
      </c>
      <c r="C64" s="419">
        <v>433.25679718000004</v>
      </c>
      <c r="D64" s="419">
        <v>479.35050502999997</v>
      </c>
      <c r="E64" s="419">
        <v>477.61636943999997</v>
      </c>
      <c r="F64" s="419">
        <v>468.30401925000001</v>
      </c>
      <c r="G64" s="419">
        <v>411.30961683000004</v>
      </c>
      <c r="H64" s="414">
        <v>472.01580091000005</v>
      </c>
    </row>
    <row r="65" spans="2:8" s="21" customFormat="1" ht="10.5" x14ac:dyDescent="0.15">
      <c r="B65" s="237" t="s">
        <v>78</v>
      </c>
      <c r="C65" s="419">
        <v>-126.80503972</v>
      </c>
      <c r="D65" s="419">
        <v>-133.93141585999999</v>
      </c>
      <c r="E65" s="419">
        <v>-139.09550114999999</v>
      </c>
      <c r="F65" s="419">
        <v>-131.36250906000001</v>
      </c>
      <c r="G65" s="419">
        <v>-122.63589675000001</v>
      </c>
      <c r="H65" s="414">
        <v>-145.65788324000002</v>
      </c>
    </row>
    <row r="66" spans="2:8" s="21" customFormat="1" ht="10.5" x14ac:dyDescent="0.15">
      <c r="B66" s="335" t="s">
        <v>86</v>
      </c>
      <c r="C66" s="336">
        <v>0.11273184844938799</v>
      </c>
      <c r="D66" s="336">
        <v>0.113</v>
      </c>
      <c r="E66" s="336">
        <v>9.1999999999999998E-2</v>
      </c>
      <c r="F66" s="336">
        <v>9.6000000000000002E-2</v>
      </c>
      <c r="G66" s="246">
        <v>0.104</v>
      </c>
      <c r="H66" s="246">
        <v>9.9000000000000005E-2</v>
      </c>
    </row>
    <row r="68" spans="2:8" s="21" customFormat="1" ht="10.5" x14ac:dyDescent="0.15">
      <c r="B68" s="472"/>
      <c r="C68" s="572" t="s">
        <v>179</v>
      </c>
      <c r="D68" s="572" t="s">
        <v>180</v>
      </c>
      <c r="E68" s="2"/>
      <c r="F68" s="2"/>
      <c r="G68" s="2"/>
      <c r="H68" s="2"/>
    </row>
    <row r="69" spans="2:8" s="21" customFormat="1" ht="10.5" x14ac:dyDescent="0.15">
      <c r="B69" s="237" t="s">
        <v>181</v>
      </c>
      <c r="C69" s="491">
        <v>0.64276480782016998</v>
      </c>
      <c r="D69" s="491">
        <v>0.68674176999433623</v>
      </c>
      <c r="E69" s="2"/>
      <c r="F69" s="2"/>
      <c r="G69" s="2"/>
      <c r="H69" s="2"/>
    </row>
    <row r="70" spans="2:8" s="21" customFormat="1" ht="10.5" x14ac:dyDescent="0.15">
      <c r="B70" s="237" t="s">
        <v>130</v>
      </c>
      <c r="C70" s="491">
        <v>1.21601177310893E-2</v>
      </c>
      <c r="D70" s="491">
        <v>4.1869188096074442E-2</v>
      </c>
      <c r="E70" s="2"/>
      <c r="F70" s="2"/>
      <c r="G70" s="2"/>
      <c r="H70" s="2"/>
    </row>
    <row r="71" spans="2:8" s="21" customFormat="1" ht="10.5" x14ac:dyDescent="0.15">
      <c r="B71" s="237" t="s">
        <v>131</v>
      </c>
      <c r="C71" s="491">
        <v>0.34507507444874003</v>
      </c>
      <c r="D71" s="491">
        <v>0.2713890419095894</v>
      </c>
      <c r="E71" s="2"/>
      <c r="F71" s="2"/>
      <c r="G71" s="2"/>
      <c r="H71" s="2"/>
    </row>
    <row r="72" spans="2:8" ht="12" customHeight="1" x14ac:dyDescent="0.2">
      <c r="B72" s="2"/>
      <c r="C72" s="2"/>
      <c r="D72" s="2"/>
      <c r="E72" s="2"/>
      <c r="F72" s="2"/>
      <c r="G72" s="2"/>
      <c r="H72" s="2"/>
    </row>
    <row r="73" spans="2:8" ht="12" customHeight="1" x14ac:dyDescent="0.25">
      <c r="B73" s="237"/>
      <c r="C73" s="803">
        <v>2024</v>
      </c>
      <c r="D73" s="849"/>
      <c r="E73" s="849"/>
      <c r="F73" s="850"/>
      <c r="G73" s="802">
        <v>2025</v>
      </c>
      <c r="H73" s="804"/>
    </row>
    <row r="74" spans="2:8" s="21" customFormat="1" ht="10.5" x14ac:dyDescent="0.15">
      <c r="B74" s="470"/>
      <c r="C74" s="484" t="s">
        <v>186</v>
      </c>
      <c r="D74" s="484" t="s">
        <v>182</v>
      </c>
      <c r="E74" s="484" t="s">
        <v>183</v>
      </c>
      <c r="F74" s="485" t="s">
        <v>88</v>
      </c>
      <c r="G74" s="484" t="s">
        <v>186</v>
      </c>
      <c r="H74" s="228" t="s">
        <v>0</v>
      </c>
    </row>
    <row r="75" spans="2:8" s="21" customFormat="1" ht="10.5" x14ac:dyDescent="0.15">
      <c r="B75" s="470" t="s">
        <v>123</v>
      </c>
      <c r="C75" s="471">
        <v>433.25679717999992</v>
      </c>
      <c r="D75" s="471">
        <v>479.35050503000002</v>
      </c>
      <c r="E75" s="471">
        <v>477.61636943999997</v>
      </c>
      <c r="F75" s="471">
        <v>468.30401924999995</v>
      </c>
      <c r="G75" s="471">
        <v>411.30961682999998</v>
      </c>
      <c r="H75" s="471">
        <v>472.01580090999994</v>
      </c>
    </row>
    <row r="76" spans="2:8" s="21" customFormat="1" ht="10.5" x14ac:dyDescent="0.15">
      <c r="B76" s="473" t="s">
        <v>181</v>
      </c>
      <c r="C76" s="419">
        <v>253.50927868999997</v>
      </c>
      <c r="D76" s="419">
        <v>276.89266258999999</v>
      </c>
      <c r="E76" s="419">
        <v>283.66662675999999</v>
      </c>
      <c r="F76" s="419">
        <v>295.09239319999995</v>
      </c>
      <c r="G76" s="419">
        <v>248.95396945000002</v>
      </c>
      <c r="H76" s="419">
        <v>303.39514555999995</v>
      </c>
    </row>
    <row r="77" spans="2:8" s="21" customFormat="1" ht="10.5" x14ac:dyDescent="0.15">
      <c r="B77" s="473" t="s">
        <v>130</v>
      </c>
      <c r="C77" s="419">
        <v>38.808346460000003</v>
      </c>
      <c r="D77" s="419">
        <v>53.537558050000001</v>
      </c>
      <c r="E77" s="419">
        <v>38.625087769999993</v>
      </c>
      <c r="F77" s="419">
        <v>11.317770960000001</v>
      </c>
      <c r="G77" s="419">
        <v>9.3854747800000009</v>
      </c>
      <c r="H77" s="419">
        <v>5.7397677099999997</v>
      </c>
    </row>
    <row r="78" spans="2:8" s="21" customFormat="1" ht="10.5" x14ac:dyDescent="0.15">
      <c r="B78" s="473" t="s">
        <v>131</v>
      </c>
      <c r="C78" s="419">
        <v>140.93917202999995</v>
      </c>
      <c r="D78" s="419">
        <v>148.92028439000003</v>
      </c>
      <c r="E78" s="419">
        <v>155.32465490999999</v>
      </c>
      <c r="F78" s="419">
        <v>161.89385509000002</v>
      </c>
      <c r="G78" s="419">
        <v>152.97017259999996</v>
      </c>
      <c r="H78" s="419">
        <v>162.88088764</v>
      </c>
    </row>
    <row r="79" spans="2:8" s="21" customFormat="1" ht="10.5" x14ac:dyDescent="0.15">
      <c r="B79" s="470" t="s">
        <v>123</v>
      </c>
      <c r="C79" s="471">
        <v>126.80503972000001</v>
      </c>
      <c r="D79" s="471">
        <v>133.93141585999999</v>
      </c>
      <c r="E79" s="471">
        <v>139.09550114999999</v>
      </c>
      <c r="F79" s="471">
        <v>131.36250906000001</v>
      </c>
      <c r="G79" s="471">
        <v>122.63589675</v>
      </c>
      <c r="H79" s="471">
        <v>145.65788323999999</v>
      </c>
    </row>
    <row r="80" spans="2:8" s="21" customFormat="1" ht="10.5" x14ac:dyDescent="0.15">
      <c r="B80" s="473" t="s">
        <v>181</v>
      </c>
      <c r="C80" s="419">
        <v>72.757861730000002</v>
      </c>
      <c r="D80" s="419">
        <v>76.814639549999995</v>
      </c>
      <c r="E80" s="419">
        <v>85.837447670000003</v>
      </c>
      <c r="F80" s="419">
        <v>93.832563570000005</v>
      </c>
      <c r="G80" s="419">
        <v>87.175090159999996</v>
      </c>
      <c r="H80" s="419">
        <v>99.594938310000003</v>
      </c>
    </row>
    <row r="81" spans="2:8" s="21" customFormat="1" ht="10.5" x14ac:dyDescent="0.15">
      <c r="B81" s="473" t="s">
        <v>130</v>
      </c>
      <c r="C81" s="419">
        <v>22.590785570000001</v>
      </c>
      <c r="D81" s="419">
        <v>24.750280419999999</v>
      </c>
      <c r="E81" s="419">
        <v>19.31088424</v>
      </c>
      <c r="F81" s="419">
        <v>4.8987887099999998</v>
      </c>
      <c r="G81" s="419">
        <v>4.0460925200000002</v>
      </c>
      <c r="H81" s="419">
        <v>4.3698096800000004</v>
      </c>
    </row>
    <row r="82" spans="2:8" s="21" customFormat="1" ht="10.5" x14ac:dyDescent="0.15">
      <c r="B82" s="473" t="s">
        <v>131</v>
      </c>
      <c r="C82" s="419">
        <v>31.456392420000007</v>
      </c>
      <c r="D82" s="419">
        <v>32.366495889999996</v>
      </c>
      <c r="E82" s="419">
        <v>33.947169239999987</v>
      </c>
      <c r="F82" s="419">
        <v>32.631156780000005</v>
      </c>
      <c r="G82" s="419">
        <v>31.414714070000002</v>
      </c>
      <c r="H82" s="419">
        <v>41.693135249999983</v>
      </c>
    </row>
  </sheetData>
  <mergeCells count="9">
    <mergeCell ref="B26:H26"/>
    <mergeCell ref="C73:F73"/>
    <mergeCell ref="C56:F56"/>
    <mergeCell ref="B56:B57"/>
    <mergeCell ref="B1:H1"/>
    <mergeCell ref="B5:H5"/>
    <mergeCell ref="B3:H3"/>
    <mergeCell ref="G56:H56"/>
    <mergeCell ref="G73:H73"/>
  </mergeCells>
  <hyperlinks>
    <hyperlink ref="B1:C1" location="Cuprins_ro!B4" display="I. Balanța de plăți a Republicii Moldova în trimestrul I 2023 (date provizorii)" xr:uid="{0BDB7735-D4ED-4DC2-B572-04761BD6BD8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U51"/>
  <sheetViews>
    <sheetView showGridLines="0" showRowColHeaders="0" showZeros="0" zoomScaleNormal="100" workbookViewId="0"/>
  </sheetViews>
  <sheetFormatPr defaultColWidth="9.140625" defaultRowHeight="12.75" x14ac:dyDescent="0.25"/>
  <cols>
    <col min="1" max="1" customWidth="true" style="13" width="5.7109375" collapsed="false"/>
    <col min="2" max="2" customWidth="true" style="13" width="22.28515625" collapsed="false"/>
    <col min="3" max="9" customWidth="true" style="13" width="7.85546875" collapsed="false"/>
    <col min="10" max="10" customWidth="true" style="6" width="24.85546875" collapsed="false"/>
    <col min="11" max="11" customWidth="true" style="6" width="7.85546875" collapsed="false"/>
    <col min="12" max="13" style="6" width="9.140625" collapsed="false"/>
    <col min="14" max="16384" style="13" width="9.140625" collapsed="false"/>
  </cols>
  <sheetData>
    <row r="1" spans="2:13" s="578" customFormat="1" ht="14.25" x14ac:dyDescent="0.2">
      <c r="B1" s="752" t="s">
        <v>205</v>
      </c>
      <c r="C1" s="752"/>
      <c r="D1" s="752"/>
      <c r="E1" s="752"/>
      <c r="F1" s="752"/>
      <c r="G1" s="752"/>
      <c r="H1" s="752"/>
      <c r="I1" s="752"/>
      <c r="J1" s="752"/>
      <c r="K1" s="752"/>
      <c r="L1" s="567"/>
      <c r="M1" s="567"/>
    </row>
    <row r="2" spans="2:13" s="8" customFormat="1" ht="11.25" customHeight="1" x14ac:dyDescent="0.2">
      <c r="B2" s="11"/>
      <c r="C2" s="11"/>
      <c r="D2" s="11"/>
      <c r="E2" s="11"/>
      <c r="F2" s="11"/>
      <c r="G2" s="11"/>
      <c r="H2" s="11"/>
      <c r="I2" s="11"/>
      <c r="J2" s="1"/>
      <c r="K2" s="1"/>
      <c r="L2" s="2"/>
      <c r="M2" s="2"/>
    </row>
    <row r="3" spans="2:13" s="670" customFormat="1" ht="30" customHeight="1" x14ac:dyDescent="0.25">
      <c r="B3" s="856" t="s">
        <v>224</v>
      </c>
      <c r="C3" s="856"/>
      <c r="D3" s="856"/>
      <c r="E3" s="856"/>
      <c r="F3" s="856"/>
      <c r="G3" s="856"/>
      <c r="H3" s="856"/>
      <c r="I3" s="856"/>
      <c r="J3" s="856"/>
      <c r="K3" s="856"/>
      <c r="L3" s="669"/>
      <c r="M3" s="669"/>
    </row>
    <row r="4" spans="2:13" s="8" customFormat="1" ht="5.0999999999999996" customHeight="1" x14ac:dyDescent="0.2">
      <c r="B4" s="12"/>
      <c r="C4" s="12"/>
      <c r="D4" s="12"/>
      <c r="E4" s="12"/>
      <c r="F4" s="12"/>
      <c r="G4" s="12"/>
      <c r="H4" s="12"/>
      <c r="I4" s="12"/>
      <c r="J4" s="1"/>
      <c r="K4" s="1"/>
      <c r="L4" s="2"/>
      <c r="M4" s="2"/>
    </row>
    <row r="5" spans="2:13" s="102" customFormat="1" ht="14.25" x14ac:dyDescent="0.2">
      <c r="B5" s="855" t="s">
        <v>147</v>
      </c>
      <c r="C5" s="855"/>
      <c r="D5" s="855"/>
      <c r="E5" s="855"/>
      <c r="F5" s="855"/>
      <c r="G5" s="855"/>
      <c r="H5" s="855"/>
      <c r="I5" s="855"/>
      <c r="J5" s="855"/>
      <c r="K5" s="855"/>
      <c r="L5" s="101"/>
      <c r="M5" s="101"/>
    </row>
    <row r="6" spans="2:13" s="8" customFormat="1" ht="15.75" x14ac:dyDescent="0.2">
      <c r="B6" s="13"/>
      <c r="C6" s="11"/>
      <c r="D6" s="11"/>
      <c r="E6" s="11"/>
      <c r="F6" s="11"/>
      <c r="G6" s="11"/>
      <c r="H6" s="11"/>
      <c r="I6" s="11"/>
      <c r="J6" s="1"/>
      <c r="K6" s="1"/>
      <c r="L6" s="2"/>
      <c r="M6" s="2"/>
    </row>
    <row r="7" spans="2:13" s="8" customFormat="1" ht="15.75" x14ac:dyDescent="0.2">
      <c r="B7" s="13"/>
      <c r="C7" s="11"/>
      <c r="D7" s="11"/>
      <c r="E7" s="11"/>
      <c r="F7" s="11"/>
      <c r="G7" s="11"/>
      <c r="H7" s="11"/>
      <c r="I7" s="11"/>
      <c r="J7" s="1"/>
      <c r="K7" s="1"/>
      <c r="L7" s="2"/>
      <c r="M7" s="2"/>
    </row>
    <row r="8" spans="2:13" s="8" customFormat="1" ht="15.75" x14ac:dyDescent="0.2">
      <c r="B8" s="13"/>
      <c r="C8" s="11"/>
      <c r="D8" s="11"/>
      <c r="E8" s="11"/>
      <c r="F8" s="11"/>
      <c r="G8" s="11"/>
      <c r="H8" s="11"/>
      <c r="I8" s="11"/>
      <c r="J8" s="1"/>
      <c r="K8" s="1"/>
      <c r="L8" s="2"/>
      <c r="M8" s="2"/>
    </row>
    <row r="9" spans="2:13" s="8" customFormat="1" ht="15.75" x14ac:dyDescent="0.2">
      <c r="B9" s="13"/>
      <c r="C9" s="11"/>
      <c r="D9" s="11"/>
      <c r="E9" s="11"/>
      <c r="F9" s="11"/>
      <c r="G9" s="11"/>
      <c r="H9" s="11"/>
      <c r="I9" s="11"/>
      <c r="J9" s="1"/>
      <c r="K9" s="1"/>
      <c r="L9" s="2"/>
      <c r="M9" s="2"/>
    </row>
    <row r="10" spans="2:13" s="8" customFormat="1" ht="15.75" x14ac:dyDescent="0.2">
      <c r="B10" s="13"/>
      <c r="C10" s="11"/>
      <c r="D10" s="11"/>
      <c r="E10" s="11"/>
      <c r="F10" s="11"/>
      <c r="G10" s="11"/>
      <c r="H10" s="11"/>
      <c r="I10" s="11"/>
      <c r="J10" s="1"/>
      <c r="K10" s="1"/>
      <c r="L10" s="2"/>
      <c r="M10" s="2"/>
    </row>
    <row r="11" spans="2:13" s="8" customFormat="1" ht="15.75" x14ac:dyDescent="0.2">
      <c r="B11" s="13"/>
      <c r="C11" s="11"/>
      <c r="D11" s="11"/>
      <c r="E11" s="11"/>
      <c r="F11" s="11"/>
      <c r="G11" s="11"/>
      <c r="H11" s="11"/>
      <c r="I11" s="11"/>
      <c r="J11" s="1"/>
      <c r="K11" s="1"/>
      <c r="L11" s="2"/>
      <c r="M11" s="2"/>
    </row>
    <row r="12" spans="2:13" s="8" customFormat="1" ht="15.75" x14ac:dyDescent="0.2">
      <c r="B12" s="13"/>
      <c r="C12" s="11"/>
      <c r="D12" s="11"/>
      <c r="E12" s="11"/>
      <c r="F12" s="11"/>
      <c r="G12" s="11"/>
      <c r="H12" s="11"/>
      <c r="I12" s="11"/>
      <c r="J12" s="1"/>
      <c r="K12" s="1"/>
      <c r="L12" s="2"/>
      <c r="M12" s="2"/>
    </row>
    <row r="13" spans="2:13" s="8" customFormat="1" ht="15.75" x14ac:dyDescent="0.2">
      <c r="B13" s="13"/>
      <c r="C13" s="11"/>
      <c r="D13" s="11"/>
      <c r="E13" s="11"/>
      <c r="F13" s="11"/>
      <c r="G13" s="11"/>
      <c r="H13" s="11"/>
      <c r="I13" s="11"/>
      <c r="J13" s="1"/>
      <c r="K13" s="1"/>
      <c r="L13" s="2"/>
      <c r="M13" s="2"/>
    </row>
    <row r="14" spans="2:13" s="8" customFormat="1" ht="15.75" x14ac:dyDescent="0.2">
      <c r="B14" s="13"/>
      <c r="C14" s="11"/>
      <c r="D14" s="11"/>
      <c r="E14" s="11"/>
      <c r="F14" s="11"/>
      <c r="G14" s="11"/>
      <c r="H14" s="11"/>
      <c r="I14" s="11"/>
      <c r="J14" s="1"/>
      <c r="K14" s="1"/>
      <c r="L14" s="2"/>
      <c r="M14" s="2"/>
    </row>
    <row r="15" spans="2:13" s="8" customFormat="1" ht="15.75" x14ac:dyDescent="0.2">
      <c r="B15" s="13"/>
      <c r="C15" s="11"/>
      <c r="D15" s="11"/>
      <c r="E15" s="11"/>
      <c r="F15" s="11"/>
      <c r="G15" s="11"/>
      <c r="H15" s="11"/>
      <c r="I15" s="11"/>
      <c r="J15" s="1"/>
      <c r="K15" s="1"/>
      <c r="L15" s="2"/>
      <c r="M15" s="2"/>
    </row>
    <row r="16" spans="2:13" s="8" customFormat="1" ht="15.75" x14ac:dyDescent="0.2">
      <c r="B16" s="13"/>
      <c r="C16" s="11"/>
      <c r="D16" s="11"/>
      <c r="E16" s="11"/>
      <c r="F16" s="11"/>
      <c r="G16" s="11"/>
      <c r="H16" s="11"/>
      <c r="I16" s="11"/>
      <c r="J16" s="1"/>
      <c r="K16" s="1"/>
      <c r="L16" s="2"/>
      <c r="M16" s="2"/>
    </row>
    <row r="17" spans="2:21" s="8" customFormat="1" ht="15.75" x14ac:dyDescent="0.2">
      <c r="B17" s="13"/>
      <c r="C17" s="11"/>
      <c r="D17" s="11"/>
      <c r="E17" s="11"/>
      <c r="F17" s="11"/>
      <c r="G17" s="11"/>
      <c r="H17" s="11"/>
      <c r="I17" s="11"/>
      <c r="J17" s="1"/>
      <c r="K17" s="1"/>
      <c r="L17" s="2"/>
      <c r="M17" s="2"/>
    </row>
    <row r="18" spans="2:21" s="8" customFormat="1" ht="15.75" x14ac:dyDescent="0.2">
      <c r="B18" s="13"/>
      <c r="C18" s="11"/>
      <c r="D18" s="11"/>
      <c r="E18" s="11"/>
      <c r="F18" s="11"/>
      <c r="G18" s="11"/>
      <c r="H18" s="11"/>
      <c r="I18" s="11"/>
      <c r="J18" s="1"/>
      <c r="K18" s="1"/>
      <c r="L18" s="2"/>
      <c r="M18" s="2"/>
    </row>
    <row r="19" spans="2:21" s="8" customFormat="1" ht="15.75" x14ac:dyDescent="0.2">
      <c r="B19" s="13"/>
      <c r="C19" s="11"/>
      <c r="D19" s="11"/>
      <c r="E19" s="11"/>
      <c r="F19" s="11"/>
      <c r="G19" s="11"/>
      <c r="H19" s="11"/>
      <c r="I19" s="11"/>
      <c r="J19" s="1"/>
      <c r="K19" s="1"/>
      <c r="L19" s="2"/>
      <c r="M19" s="2"/>
    </row>
    <row r="20" spans="2:21" s="8" customFormat="1" ht="15.75" x14ac:dyDescent="0.2">
      <c r="B20" s="13"/>
      <c r="C20" s="11"/>
      <c r="D20" s="11"/>
      <c r="E20" s="11"/>
      <c r="F20" s="11"/>
      <c r="G20" s="11"/>
      <c r="H20" s="11"/>
      <c r="I20" s="11"/>
      <c r="J20" s="1"/>
      <c r="K20" s="1"/>
      <c r="L20" s="2"/>
      <c r="M20" s="2"/>
    </row>
    <row r="21" spans="2:21" s="8" customFormat="1" ht="15.75" x14ac:dyDescent="0.2">
      <c r="B21" s="13"/>
      <c r="C21" s="11"/>
      <c r="D21" s="11"/>
      <c r="E21" s="11"/>
      <c r="F21" s="11"/>
      <c r="G21" s="11"/>
      <c r="H21" s="11"/>
      <c r="I21" s="11"/>
      <c r="J21" s="1"/>
      <c r="K21" s="1"/>
      <c r="L21" s="2"/>
      <c r="M21" s="2"/>
    </row>
    <row r="22" spans="2:21" s="8" customFormat="1" ht="15.75" x14ac:dyDescent="0.2">
      <c r="B22" s="13"/>
      <c r="C22" s="11"/>
      <c r="D22" s="11"/>
      <c r="E22" s="11"/>
      <c r="F22" s="11"/>
      <c r="G22" s="11"/>
      <c r="H22" s="11"/>
      <c r="I22" s="11"/>
      <c r="J22" s="1"/>
      <c r="K22" s="1"/>
      <c r="L22" s="2"/>
      <c r="M22" s="2"/>
    </row>
    <row r="23" spans="2:21" s="8" customFormat="1" ht="15.75" x14ac:dyDescent="0.2">
      <c r="B23" s="13"/>
      <c r="C23" s="11"/>
      <c r="D23" s="11"/>
      <c r="E23" s="11"/>
      <c r="F23" s="11"/>
      <c r="G23" s="11"/>
      <c r="H23" s="11"/>
      <c r="I23" s="11"/>
      <c r="J23" s="1"/>
      <c r="K23" s="1"/>
      <c r="L23" s="2"/>
      <c r="M23" s="2"/>
    </row>
    <row r="24" spans="2:21" s="8" customFormat="1" ht="15.75" x14ac:dyDescent="0.2">
      <c r="B24" s="13"/>
      <c r="C24" s="11"/>
      <c r="D24" s="11"/>
      <c r="E24" s="11"/>
      <c r="F24" s="11"/>
      <c r="G24" s="11"/>
      <c r="H24" s="11"/>
      <c r="I24" s="11"/>
      <c r="J24" s="1"/>
      <c r="K24" s="1"/>
      <c r="L24" s="2"/>
      <c r="M24" s="2"/>
    </row>
    <row r="25" spans="2:21" s="21" customFormat="1" ht="10.5" x14ac:dyDescent="0.15">
      <c r="B25" s="760" t="s">
        <v>262</v>
      </c>
      <c r="C25" s="760"/>
      <c r="D25" s="760"/>
      <c r="E25" s="760"/>
      <c r="F25" s="760"/>
      <c r="G25" s="760"/>
      <c r="H25" s="760"/>
      <c r="I25" s="760"/>
      <c r="J25" s="1"/>
      <c r="K25" s="1"/>
      <c r="L25" s="2"/>
      <c r="M25" s="2"/>
    </row>
    <row r="26" spans="2:21" s="21" customFormat="1" ht="10.5" x14ac:dyDescent="0.15">
      <c r="B26" s="760"/>
      <c r="C26" s="760"/>
      <c r="D26" s="760"/>
      <c r="E26" s="760"/>
      <c r="F26" s="760"/>
      <c r="G26" s="760"/>
      <c r="H26" s="760"/>
      <c r="I26" s="760"/>
      <c r="J26" s="1"/>
      <c r="K26" s="1"/>
      <c r="L26" s="1" t="s">
        <v>52</v>
      </c>
      <c r="M26" s="2"/>
    </row>
    <row r="27" spans="2:21" s="2" customFormat="1" ht="10.5" x14ac:dyDescent="0.15">
      <c r="B27" s="818"/>
      <c r="C27" s="858">
        <v>2024</v>
      </c>
      <c r="D27" s="858"/>
      <c r="E27" s="858"/>
      <c r="F27" s="858"/>
      <c r="G27" s="861">
        <v>2025</v>
      </c>
      <c r="H27" s="862"/>
      <c r="I27" s="1"/>
      <c r="J27" s="859"/>
      <c r="K27" s="860"/>
      <c r="L27" s="575" t="s">
        <v>341</v>
      </c>
      <c r="M27" s="575" t="s">
        <v>342</v>
      </c>
      <c r="P27" s="21"/>
      <c r="Q27" s="21"/>
      <c r="R27" s="21"/>
      <c r="S27" s="21"/>
      <c r="T27" s="21"/>
      <c r="U27" s="21"/>
    </row>
    <row r="28" spans="2:21" s="2" customFormat="1" ht="10.5" x14ac:dyDescent="0.15">
      <c r="B28" s="819"/>
      <c r="C28" s="488" t="s">
        <v>186</v>
      </c>
      <c r="D28" s="488" t="s">
        <v>182</v>
      </c>
      <c r="E28" s="488" t="s">
        <v>183</v>
      </c>
      <c r="F28" s="489" t="s">
        <v>88</v>
      </c>
      <c r="G28" s="488" t="s">
        <v>186</v>
      </c>
      <c r="H28" s="490" t="s">
        <v>0</v>
      </c>
      <c r="I28" s="1"/>
      <c r="J28" s="853" t="s">
        <v>343</v>
      </c>
      <c r="K28" s="4" t="s">
        <v>210</v>
      </c>
      <c r="L28" s="4">
        <v>8.23</v>
      </c>
      <c r="M28" s="507"/>
      <c r="O28" s="21"/>
      <c r="P28" s="21"/>
      <c r="Q28" s="21"/>
      <c r="R28" s="21"/>
      <c r="S28" s="21"/>
      <c r="T28" s="21"/>
      <c r="U28" s="21"/>
    </row>
    <row r="29" spans="2:21" s="587" customFormat="1" ht="10.5" x14ac:dyDescent="0.15">
      <c r="B29" s="3" t="s">
        <v>344</v>
      </c>
      <c r="C29" s="323">
        <v>14.92162415</v>
      </c>
      <c r="D29" s="323">
        <v>16.083163650000003</v>
      </c>
      <c r="E29" s="323">
        <v>20.831249339999996</v>
      </c>
      <c r="F29" s="323">
        <v>27.986881439999998</v>
      </c>
      <c r="G29" s="323">
        <v>6.0191902999999982</v>
      </c>
      <c r="H29" s="323">
        <v>0.90416970999999791</v>
      </c>
      <c r="I29" s="5"/>
      <c r="J29" s="854"/>
      <c r="K29" s="4" t="s">
        <v>211</v>
      </c>
      <c r="L29" s="4">
        <v>8.75</v>
      </c>
      <c r="M29" s="508"/>
      <c r="O29" s="21"/>
      <c r="P29" s="21"/>
      <c r="Q29" s="21"/>
      <c r="R29" s="21"/>
    </row>
    <row r="30" spans="2:21" s="587" customFormat="1" ht="10.5" x14ac:dyDescent="0.15">
      <c r="B30" s="3" t="s">
        <v>345</v>
      </c>
      <c r="C30" s="323">
        <v>0.42420520080781166</v>
      </c>
      <c r="D30" s="323">
        <v>0.38785109338749146</v>
      </c>
      <c r="E30" s="323">
        <v>0.39836740330432047</v>
      </c>
      <c r="F30" s="323">
        <v>0.57814580235880209</v>
      </c>
      <c r="G30" s="323">
        <v>0.2</v>
      </c>
      <c r="H30" s="323">
        <v>0</v>
      </c>
      <c r="I30" s="5"/>
      <c r="J30" s="854"/>
      <c r="K30" s="4" t="s">
        <v>212</v>
      </c>
      <c r="L30" s="4">
        <v>7.76</v>
      </c>
      <c r="M30" s="508"/>
      <c r="O30" s="21"/>
      <c r="P30" s="21"/>
      <c r="Q30" s="21"/>
      <c r="R30" s="21"/>
    </row>
    <row r="31" spans="2:21" s="21" customFormat="1" ht="10.5" x14ac:dyDescent="0.15">
      <c r="C31" s="15"/>
      <c r="D31" s="638"/>
      <c r="E31" s="638"/>
      <c r="F31" s="638"/>
      <c r="G31" s="638"/>
      <c r="H31" s="638"/>
      <c r="I31" s="638"/>
      <c r="J31" s="854"/>
      <c r="K31" s="4" t="s">
        <v>213</v>
      </c>
      <c r="L31" s="4">
        <v>16.239999999999998</v>
      </c>
      <c r="M31" s="508"/>
    </row>
    <row r="32" spans="2:21" s="21" customFormat="1" ht="10.5" x14ac:dyDescent="0.15">
      <c r="C32" s="15"/>
      <c r="D32" s="638"/>
      <c r="E32" s="638"/>
      <c r="F32" s="638"/>
      <c r="G32" s="638"/>
      <c r="H32" s="638"/>
      <c r="I32" s="638"/>
      <c r="J32" s="854"/>
      <c r="K32" s="4" t="s">
        <v>214</v>
      </c>
      <c r="L32" s="37">
        <v>4.5649390399999996</v>
      </c>
      <c r="M32" s="508"/>
    </row>
    <row r="33" spans="2:13" s="21" customFormat="1" ht="10.5" x14ac:dyDescent="0.15">
      <c r="C33" s="15"/>
      <c r="D33" s="638"/>
      <c r="E33" s="638"/>
      <c r="F33" s="638"/>
      <c r="G33" s="638"/>
      <c r="H33" s="638"/>
      <c r="I33" s="638"/>
      <c r="J33" s="854"/>
      <c r="K33" s="4" t="s">
        <v>202</v>
      </c>
      <c r="L33" s="4">
        <v>5.17</v>
      </c>
      <c r="M33" s="508"/>
    </row>
    <row r="34" spans="2:13" s="21" customFormat="1" ht="10.5" x14ac:dyDescent="0.15">
      <c r="B34" s="563"/>
      <c r="C34" s="15"/>
      <c r="D34" s="638"/>
      <c r="E34" s="638"/>
      <c r="F34" s="638"/>
      <c r="G34" s="638"/>
      <c r="H34" s="638"/>
      <c r="I34" s="638"/>
      <c r="J34" s="857" t="s">
        <v>346</v>
      </c>
      <c r="K34" s="4" t="s">
        <v>210</v>
      </c>
      <c r="L34" s="37">
        <v>13.09332502</v>
      </c>
      <c r="M34" s="37">
        <v>6.40170087</v>
      </c>
    </row>
    <row r="35" spans="2:13" s="21" customFormat="1" ht="10.5" x14ac:dyDescent="0.15">
      <c r="C35" s="15"/>
      <c r="D35" s="638"/>
      <c r="E35" s="638"/>
      <c r="F35" s="638"/>
      <c r="G35" s="638"/>
      <c r="H35" s="638"/>
      <c r="I35" s="638"/>
      <c r="J35" s="857"/>
      <c r="K35" s="4" t="s">
        <v>211</v>
      </c>
      <c r="L35" s="37">
        <v>15.70728074</v>
      </c>
      <c r="M35" s="37">
        <v>8.3741170900000004</v>
      </c>
    </row>
    <row r="36" spans="2:13" s="21" customFormat="1" ht="10.5" x14ac:dyDescent="0.15">
      <c r="C36" s="15"/>
      <c r="D36" s="638"/>
      <c r="E36" s="638"/>
      <c r="F36" s="638"/>
      <c r="G36" s="638"/>
      <c r="H36" s="638"/>
      <c r="I36" s="638"/>
      <c r="J36" s="857"/>
      <c r="K36" s="4" t="s">
        <v>212</v>
      </c>
      <c r="L36" s="37">
        <v>20.668316619999999</v>
      </c>
      <c r="M36" s="37">
        <v>7.5970672800000001</v>
      </c>
    </row>
    <row r="37" spans="2:13" s="21" customFormat="1" ht="10.5" x14ac:dyDescent="0.15">
      <c r="C37" s="15"/>
      <c r="D37" s="638"/>
      <c r="E37" s="638"/>
      <c r="F37" s="638"/>
      <c r="G37" s="638"/>
      <c r="H37" s="638"/>
      <c r="I37" s="638"/>
      <c r="J37" s="857"/>
      <c r="K37" s="4" t="s">
        <v>213</v>
      </c>
      <c r="L37" s="37">
        <v>20.270901869999999</v>
      </c>
      <c r="M37" s="37">
        <v>8.5240204300000002</v>
      </c>
    </row>
    <row r="38" spans="2:13" s="21" customFormat="1" ht="10.5" x14ac:dyDescent="0.15">
      <c r="C38" s="15"/>
      <c r="D38" s="638"/>
      <c r="E38" s="638"/>
      <c r="F38" s="638"/>
      <c r="G38" s="638"/>
      <c r="H38" s="638"/>
      <c r="I38" s="638"/>
      <c r="J38" s="857"/>
      <c r="K38" s="4" t="s">
        <v>214</v>
      </c>
      <c r="L38" s="37">
        <v>17.344516479999999</v>
      </c>
      <c r="M38" s="37">
        <v>15.89026522</v>
      </c>
    </row>
    <row r="39" spans="2:13" s="21" customFormat="1" ht="10.5" x14ac:dyDescent="0.15">
      <c r="C39" s="15"/>
      <c r="D39" s="638"/>
      <c r="E39" s="638"/>
      <c r="F39" s="638"/>
      <c r="G39" s="638"/>
      <c r="H39" s="638"/>
      <c r="I39" s="638"/>
      <c r="J39" s="857"/>
      <c r="K39" s="4" t="s">
        <v>202</v>
      </c>
      <c r="L39" s="37">
        <v>22.558499479999998</v>
      </c>
      <c r="M39" s="37">
        <v>26.824329769999999</v>
      </c>
    </row>
    <row r="40" spans="2:13" x14ac:dyDescent="0.25">
      <c r="B40" s="14"/>
      <c r="C40" s="15"/>
      <c r="D40" s="15"/>
      <c r="E40" s="15"/>
      <c r="F40" s="15"/>
      <c r="G40" s="15"/>
      <c r="H40" s="15"/>
      <c r="I40" s="15"/>
    </row>
    <row r="41" spans="2:13" s="16" customFormat="1" x14ac:dyDescent="0.25">
      <c r="C41" s="17"/>
      <c r="D41" s="17"/>
      <c r="E41" s="17"/>
      <c r="F41" s="17"/>
      <c r="G41" s="17"/>
      <c r="H41" s="17"/>
      <c r="I41" s="17"/>
      <c r="J41" s="18"/>
      <c r="K41" s="18"/>
      <c r="L41" s="6"/>
      <c r="M41" s="6"/>
    </row>
    <row r="47" spans="2:13" x14ac:dyDescent="0.25">
      <c r="C47" s="19"/>
      <c r="D47" s="19"/>
      <c r="E47" s="19"/>
      <c r="F47" s="19"/>
      <c r="G47" s="19"/>
      <c r="H47" s="19"/>
      <c r="I47" s="19"/>
      <c r="J47" s="18"/>
      <c r="K47" s="18"/>
    </row>
    <row r="48" spans="2:13" x14ac:dyDescent="0.25">
      <c r="C48" s="19"/>
      <c r="D48" s="19"/>
      <c r="E48" s="19"/>
      <c r="F48" s="19"/>
      <c r="G48" s="19"/>
      <c r="H48" s="19"/>
      <c r="I48" s="19"/>
      <c r="J48" s="18"/>
      <c r="K48" s="18"/>
    </row>
    <row r="49" spans="3:11" x14ac:dyDescent="0.25">
      <c r="C49" s="19"/>
      <c r="D49" s="19"/>
      <c r="E49" s="19"/>
      <c r="F49" s="19"/>
      <c r="G49" s="19"/>
      <c r="H49" s="19"/>
      <c r="I49" s="19"/>
      <c r="J49" s="18"/>
      <c r="K49" s="18"/>
    </row>
    <row r="50" spans="3:11" x14ac:dyDescent="0.25">
      <c r="C50" s="19"/>
      <c r="D50" s="19"/>
      <c r="E50" s="19"/>
      <c r="F50" s="19"/>
      <c r="G50" s="19"/>
      <c r="H50" s="19"/>
      <c r="I50" s="19"/>
      <c r="J50" s="18"/>
      <c r="K50" s="18"/>
    </row>
    <row r="51" spans="3:11" x14ac:dyDescent="0.25">
      <c r="C51" s="19"/>
      <c r="D51" s="19"/>
      <c r="E51" s="19"/>
      <c r="F51" s="19"/>
      <c r="G51" s="19"/>
      <c r="H51" s="19"/>
      <c r="I51" s="19"/>
      <c r="J51" s="18"/>
      <c r="K51" s="18"/>
    </row>
  </sheetData>
  <mergeCells count="11">
    <mergeCell ref="B1:K1"/>
    <mergeCell ref="J28:J33"/>
    <mergeCell ref="B5:K5"/>
    <mergeCell ref="B3:K3"/>
    <mergeCell ref="J34:J39"/>
    <mergeCell ref="B26:I26"/>
    <mergeCell ref="B25:I25"/>
    <mergeCell ref="C27:F27"/>
    <mergeCell ref="B27:B28"/>
    <mergeCell ref="J27:K27"/>
    <mergeCell ref="G27:H27"/>
  </mergeCells>
  <hyperlinks>
    <hyperlink ref="B1:C1" location="Cuprins_ro!B4" display="I. Balanța de plăți a Republicii Moldova în trimestrul I 2023 (date provizorii)" xr:uid="{9A41844A-0274-4371-8B0F-3CBF66C9C91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60"/>
  <sheetViews>
    <sheetView showGridLines="0" showRowColHeaders="0" topLeftCell="A3" zoomScaleNormal="100" workbookViewId="0"/>
  </sheetViews>
  <sheetFormatPr defaultColWidth="9.140625" defaultRowHeight="11.25" customHeight="1" x14ac:dyDescent="0.2"/>
  <cols>
    <col min="1" max="1" customWidth="true" style="9" width="5.7109375" collapsed="false"/>
    <col min="2" max="2" customWidth="true" style="9" width="42.42578125" collapsed="false"/>
    <col min="3" max="3" customWidth="true" style="9" width="30.5703125" collapsed="false"/>
    <col min="4" max="4" customWidth="true" style="9" width="31.42578125" collapsed="false"/>
    <col min="5" max="16384" style="9" width="9.140625" collapsed="false"/>
  </cols>
  <sheetData>
    <row r="1" spans="2:4" s="578" customFormat="1" ht="14.25" x14ac:dyDescent="0.2">
      <c r="B1" s="752" t="s">
        <v>205</v>
      </c>
      <c r="C1" s="753"/>
      <c r="D1" s="753"/>
    </row>
    <row r="3" spans="2:4" ht="60" customHeight="1" x14ac:dyDescent="0.2">
      <c r="B3" s="864" t="s">
        <v>225</v>
      </c>
      <c r="C3" s="864"/>
      <c r="D3" s="864"/>
    </row>
    <row r="4" spans="2:4" ht="5.0999999999999996" customHeight="1" x14ac:dyDescent="0.2">
      <c r="B4" s="863"/>
      <c r="C4" s="863"/>
      <c r="D4" s="863"/>
    </row>
    <row r="5" spans="2:4" s="107" customFormat="1" ht="14.25" x14ac:dyDescent="0.2">
      <c r="B5" s="865" t="s">
        <v>245</v>
      </c>
      <c r="C5" s="865"/>
      <c r="D5" s="865"/>
    </row>
    <row r="28" spans="2:9" ht="11.25" customHeight="1" x14ac:dyDescent="0.2">
      <c r="B28" s="554"/>
    </row>
    <row r="29" spans="2:9" s="672" customFormat="1" ht="10.5" x14ac:dyDescent="0.25">
      <c r="B29" s="671"/>
      <c r="C29" s="33" t="s">
        <v>347</v>
      </c>
      <c r="D29" s="33" t="s">
        <v>348</v>
      </c>
    </row>
    <row r="30" spans="2:9" s="673" customFormat="1" ht="10.5" x14ac:dyDescent="0.15">
      <c r="B30" s="34" t="s">
        <v>303</v>
      </c>
      <c r="C30" s="401">
        <v>-609.07151122999994</v>
      </c>
      <c r="D30" s="401">
        <v>356.26318755</v>
      </c>
      <c r="F30" s="21"/>
      <c r="G30" s="21"/>
      <c r="H30" s="21"/>
      <c r="I30" s="21"/>
    </row>
    <row r="31" spans="2:9" s="674" customFormat="1" ht="10.5" x14ac:dyDescent="0.15">
      <c r="B31" s="36" t="s">
        <v>349</v>
      </c>
      <c r="C31" s="401">
        <v>5.1172853299999996</v>
      </c>
      <c r="D31" s="401">
        <v>120.56061930999999</v>
      </c>
      <c r="F31" s="21"/>
      <c r="G31" s="21"/>
      <c r="H31" s="21"/>
      <c r="I31" s="21"/>
    </row>
    <row r="32" spans="2:9" s="674" customFormat="1" ht="10.5" x14ac:dyDescent="0.15">
      <c r="B32" s="36" t="s">
        <v>350</v>
      </c>
      <c r="C32" s="401">
        <v>5.8380808000000002</v>
      </c>
      <c r="D32" s="401">
        <v>-0.7</v>
      </c>
      <c r="F32" s="21"/>
      <c r="G32" s="21"/>
      <c r="H32" s="21"/>
      <c r="I32" s="21"/>
    </row>
    <row r="33" spans="2:9" s="674" customFormat="1" ht="10.5" x14ac:dyDescent="0.15">
      <c r="B33" s="36" t="s">
        <v>351</v>
      </c>
      <c r="C33" s="401">
        <v>8.5265128291212022E-14</v>
      </c>
      <c r="D33" s="401">
        <v>-0.77484534000003014</v>
      </c>
      <c r="F33" s="21"/>
      <c r="G33" s="21"/>
      <c r="H33" s="21"/>
      <c r="I33" s="21"/>
    </row>
    <row r="34" spans="2:9" s="674" customFormat="1" ht="10.5" x14ac:dyDescent="0.15">
      <c r="B34" s="36" t="s">
        <v>352</v>
      </c>
      <c r="C34" s="401">
        <v>-742.54689877999999</v>
      </c>
      <c r="D34" s="401">
        <v>2.60251002</v>
      </c>
      <c r="F34" s="21"/>
      <c r="G34" s="21"/>
      <c r="H34" s="21"/>
      <c r="I34" s="21"/>
    </row>
    <row r="35" spans="2:9" s="674" customFormat="1" ht="10.5" x14ac:dyDescent="0.15">
      <c r="B35" s="36" t="s">
        <v>281</v>
      </c>
      <c r="C35" s="401">
        <v>-7.8961618600000048</v>
      </c>
      <c r="D35" s="401">
        <v>218.32665243000002</v>
      </c>
      <c r="F35" s="21"/>
      <c r="G35" s="21"/>
      <c r="H35" s="21"/>
      <c r="I35" s="21"/>
    </row>
    <row r="36" spans="2:9" s="674" customFormat="1" ht="10.5" x14ac:dyDescent="0.15">
      <c r="B36" s="36" t="s">
        <v>353</v>
      </c>
      <c r="C36" s="401">
        <v>-106.69719762</v>
      </c>
      <c r="D36" s="401">
        <v>16.24825113</v>
      </c>
      <c r="F36" s="21"/>
      <c r="G36" s="21"/>
      <c r="H36" s="21"/>
      <c r="I36" s="21"/>
    </row>
    <row r="37" spans="2:9" s="674" customFormat="1" ht="10.5" x14ac:dyDescent="0.15">
      <c r="B37" s="36" t="s">
        <v>284</v>
      </c>
      <c r="C37" s="401">
        <v>237.11338090000001</v>
      </c>
      <c r="D37" s="401"/>
      <c r="F37" s="21"/>
      <c r="G37" s="21"/>
      <c r="H37" s="21"/>
      <c r="I37" s="21"/>
    </row>
    <row r="38" spans="2:9" s="35" customFormat="1" ht="11.25" customHeight="1" x14ac:dyDescent="0.2">
      <c r="B38" s="9"/>
      <c r="C38" s="9"/>
      <c r="D38" s="9"/>
    </row>
    <row r="39" spans="2:9" ht="11.25" customHeight="1" x14ac:dyDescent="0.2">
      <c r="C39" s="38"/>
      <c r="D39" s="38"/>
    </row>
    <row r="51" spans="3:4" ht="11.25" customHeight="1" x14ac:dyDescent="0.2">
      <c r="C51" s="39"/>
      <c r="D51" s="39"/>
    </row>
    <row r="52" spans="3:4" ht="11.25" customHeight="1" x14ac:dyDescent="0.2">
      <c r="C52" s="39"/>
      <c r="D52" s="39"/>
    </row>
    <row r="53" spans="3:4" ht="11.25" customHeight="1" x14ac:dyDescent="0.2">
      <c r="C53" s="39"/>
      <c r="D53" s="39"/>
    </row>
    <row r="54" spans="3:4" ht="11.25" customHeight="1" x14ac:dyDescent="0.2">
      <c r="C54" s="39"/>
      <c r="D54" s="39"/>
    </row>
    <row r="55" spans="3:4" ht="11.25" customHeight="1" x14ac:dyDescent="0.2">
      <c r="C55" s="39"/>
      <c r="D55" s="39"/>
    </row>
    <row r="56" spans="3:4" ht="11.25" customHeight="1" x14ac:dyDescent="0.2">
      <c r="C56" s="39"/>
      <c r="D56" s="39"/>
    </row>
    <row r="57" spans="3:4" ht="11.25" customHeight="1" x14ac:dyDescent="0.2">
      <c r="C57" s="39"/>
      <c r="D57" s="39"/>
    </row>
    <row r="58" spans="3:4" ht="11.25" customHeight="1" x14ac:dyDescent="0.2">
      <c r="C58" s="38"/>
      <c r="D58" s="38"/>
    </row>
    <row r="59" spans="3:4" ht="11.25" customHeight="1" x14ac:dyDescent="0.2">
      <c r="C59" s="38"/>
      <c r="D59" s="38"/>
    </row>
    <row r="60" spans="3:4" ht="11.25" customHeight="1" x14ac:dyDescent="0.2">
      <c r="C60" s="38"/>
      <c r="D60" s="38"/>
    </row>
  </sheetData>
  <mergeCells count="4">
    <mergeCell ref="B1:D1"/>
    <mergeCell ref="B4:D4"/>
    <mergeCell ref="B3:D3"/>
    <mergeCell ref="B5:D5"/>
  </mergeCells>
  <hyperlinks>
    <hyperlink ref="B1:C1" location="Cuprins_ro!B4" display="I. Balanța de plăți a Republicii Moldova în trimestrul I 2023 (date provizorii)" xr:uid="{A13B04C3-20D5-4C7C-8B4E-BAB999D7A094}"/>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N92"/>
  <sheetViews>
    <sheetView showGridLines="0" showRowColHeaders="0" zoomScaleNormal="100" workbookViewId="0"/>
  </sheetViews>
  <sheetFormatPr defaultRowHeight="14.25" x14ac:dyDescent="0.2"/>
  <cols>
    <col min="1" max="1" customWidth="true" style="8" width="5.7109375" collapsed="false"/>
    <col min="2" max="2" customWidth="true" style="8" width="43.7109375" collapsed="false"/>
    <col min="3" max="6" customWidth="true" style="8" width="9.140625" collapsed="false"/>
    <col min="7" max="7" customWidth="true" style="481" width="9.140625" collapsed="false"/>
    <col min="8" max="12" customWidth="true" style="8" width="9.140625" collapsed="false"/>
    <col min="13" max="13" customWidth="true" style="481" width="9.140625" collapsed="false"/>
    <col min="14" max="14" customWidth="true" style="8" width="9.140625" collapsed="false"/>
    <col min="15" max="16384" style="8" width="9.140625" collapsed="false"/>
  </cols>
  <sheetData>
    <row r="1" spans="2:14" s="578" customFormat="1" x14ac:dyDescent="0.2">
      <c r="B1" s="752" t="s">
        <v>205</v>
      </c>
      <c r="C1" s="753"/>
      <c r="D1" s="753"/>
      <c r="E1" s="753"/>
      <c r="F1" s="753"/>
      <c r="G1" s="753"/>
      <c r="H1" s="753"/>
      <c r="I1" s="185"/>
      <c r="J1" s="185"/>
      <c r="K1" s="185"/>
      <c r="L1" s="185"/>
      <c r="M1" s="185"/>
      <c r="N1" s="185"/>
    </row>
    <row r="2" spans="2:14" ht="11.25" customHeight="1" x14ac:dyDescent="0.2"/>
    <row r="3" spans="2:14" s="578" customFormat="1" x14ac:dyDescent="0.2">
      <c r="B3" s="770" t="s">
        <v>501</v>
      </c>
      <c r="C3" s="770"/>
      <c r="D3" s="770"/>
      <c r="E3" s="770"/>
      <c r="F3" s="770"/>
      <c r="G3" s="770"/>
      <c r="H3" s="770"/>
      <c r="I3" s="566"/>
      <c r="J3" s="566"/>
    </row>
    <row r="4" spans="2:14" ht="5.0999999999999996" customHeight="1" x14ac:dyDescent="0.2">
      <c r="B4" s="40"/>
      <c r="H4" s="432"/>
    </row>
    <row r="5" spans="2:14" ht="12" customHeight="1" thickBot="1" x14ac:dyDescent="0.25">
      <c r="B5" s="72"/>
      <c r="C5" s="866">
        <v>2024</v>
      </c>
      <c r="D5" s="867"/>
      <c r="E5" s="867"/>
      <c r="F5" s="868"/>
      <c r="G5" s="869">
        <v>2025</v>
      </c>
      <c r="H5" s="870"/>
      <c r="I5" s="867">
        <v>2024</v>
      </c>
      <c r="J5" s="867"/>
      <c r="K5" s="867"/>
      <c r="L5" s="871"/>
      <c r="M5" s="876">
        <v>2025</v>
      </c>
      <c r="N5" s="877"/>
    </row>
    <row r="6" spans="2:14" s="68" customFormat="1" ht="12.75" thickBot="1" x14ac:dyDescent="0.25">
      <c r="B6" s="73"/>
      <c r="C6" s="582" t="s">
        <v>186</v>
      </c>
      <c r="D6" s="56" t="s">
        <v>182</v>
      </c>
      <c r="E6" s="56" t="s">
        <v>183</v>
      </c>
      <c r="F6" s="234" t="s">
        <v>88</v>
      </c>
      <c r="G6" s="274" t="s">
        <v>186</v>
      </c>
      <c r="H6" s="274" t="s">
        <v>0</v>
      </c>
      <c r="I6" s="582" t="s">
        <v>186</v>
      </c>
      <c r="J6" s="56" t="s">
        <v>182</v>
      </c>
      <c r="K6" s="56" t="s">
        <v>183</v>
      </c>
      <c r="L6" s="234" t="s">
        <v>88</v>
      </c>
      <c r="M6" s="274" t="s">
        <v>186</v>
      </c>
      <c r="N6" s="274" t="s">
        <v>0</v>
      </c>
    </row>
    <row r="7" spans="2:14" s="68" customFormat="1" ht="12.75" thickBot="1" x14ac:dyDescent="0.25">
      <c r="B7" s="436"/>
      <c r="C7" s="872" t="s">
        <v>354</v>
      </c>
      <c r="D7" s="873"/>
      <c r="E7" s="873"/>
      <c r="F7" s="873"/>
      <c r="G7" s="874"/>
      <c r="H7" s="874"/>
      <c r="I7" s="875" t="s">
        <v>355</v>
      </c>
      <c r="J7" s="875"/>
      <c r="K7" s="875"/>
      <c r="L7" s="875"/>
      <c r="M7" s="875"/>
      <c r="N7" s="875"/>
    </row>
    <row r="8" spans="2:14" s="68" customFormat="1" ht="13.5" thickTop="1" thickBot="1" x14ac:dyDescent="0.25">
      <c r="B8" s="437" t="s">
        <v>271</v>
      </c>
      <c r="C8" s="304">
        <v>-378.59</v>
      </c>
      <c r="D8" s="304">
        <v>-665.6</v>
      </c>
      <c r="E8" s="304">
        <v>-935.65</v>
      </c>
      <c r="F8" s="304">
        <v>-1228.94</v>
      </c>
      <c r="G8" s="304">
        <v>-906.64</v>
      </c>
      <c r="H8" s="433">
        <v>-965.33</v>
      </c>
      <c r="I8" s="510">
        <v>-9.9</v>
      </c>
      <c r="J8" s="510">
        <v>-15.6</v>
      </c>
      <c r="K8" s="219">
        <v>-17.899999999999999</v>
      </c>
      <c r="L8" s="219">
        <v>-25.1</v>
      </c>
      <c r="M8" s="219">
        <v>-22.9</v>
      </c>
      <c r="N8" s="219">
        <v>-20.3</v>
      </c>
    </row>
    <row r="9" spans="2:14" s="68" customFormat="1" ht="13.5" thickTop="1" thickBot="1" x14ac:dyDescent="0.25">
      <c r="B9" s="438" t="s">
        <v>356</v>
      </c>
      <c r="C9" s="369">
        <v>-19.600000000000001</v>
      </c>
      <c r="D9" s="369">
        <v>-54.91</v>
      </c>
      <c r="E9" s="42">
        <v>-148.77000000000001</v>
      </c>
      <c r="F9" s="42">
        <v>-136.71</v>
      </c>
      <c r="G9" s="42">
        <v>-97.89</v>
      </c>
      <c r="H9" s="434">
        <v>-115.44</v>
      </c>
      <c r="I9" s="511">
        <v>-0.5</v>
      </c>
      <c r="J9" s="511">
        <v>-1.3</v>
      </c>
      <c r="K9" s="220">
        <v>-2.9</v>
      </c>
      <c r="L9" s="220">
        <v>-2.8</v>
      </c>
      <c r="M9" s="220">
        <v>-2.5</v>
      </c>
      <c r="N9" s="220">
        <v>-2.4</v>
      </c>
    </row>
    <row r="10" spans="2:14" s="68" customFormat="1" ht="13.5" thickTop="1" thickBot="1" x14ac:dyDescent="0.25">
      <c r="B10" s="439" t="s">
        <v>357</v>
      </c>
      <c r="C10" s="369">
        <v>-0.24</v>
      </c>
      <c r="D10" s="369">
        <v>-0.18</v>
      </c>
      <c r="E10" s="42">
        <v>2.48</v>
      </c>
      <c r="F10" s="42">
        <v>75.62</v>
      </c>
      <c r="G10" s="42">
        <v>32.409999999999997</v>
      </c>
      <c r="H10" s="434">
        <v>6.54</v>
      </c>
      <c r="I10" s="511">
        <v>0</v>
      </c>
      <c r="J10" s="511">
        <v>0</v>
      </c>
      <c r="K10" s="220">
        <v>0</v>
      </c>
      <c r="L10" s="220">
        <v>1.5</v>
      </c>
      <c r="M10" s="220">
        <v>0.8</v>
      </c>
      <c r="N10" s="220">
        <v>0.1</v>
      </c>
    </row>
    <row r="11" spans="2:14" s="68" customFormat="1" ht="13.5" thickTop="1" thickBot="1" x14ac:dyDescent="0.25">
      <c r="B11" s="440" t="s">
        <v>358</v>
      </c>
      <c r="C11" s="369">
        <v>-365.85</v>
      </c>
      <c r="D11" s="369">
        <v>-520.49</v>
      </c>
      <c r="E11" s="42">
        <v>-1048.06</v>
      </c>
      <c r="F11" s="42">
        <v>-1147.69</v>
      </c>
      <c r="G11" s="42">
        <v>-699.95</v>
      </c>
      <c r="H11" s="434">
        <v>-1093.54</v>
      </c>
      <c r="I11" s="511">
        <v>-9.5</v>
      </c>
      <c r="J11" s="511">
        <v>-12.2</v>
      </c>
      <c r="K11" s="220">
        <v>-20.100000000000001</v>
      </c>
      <c r="L11" s="220">
        <v>-23.5</v>
      </c>
      <c r="M11" s="220">
        <v>-17.7</v>
      </c>
      <c r="N11" s="220">
        <v>-23</v>
      </c>
    </row>
    <row r="12" spans="2:14" s="68" customFormat="1" ht="13.5" thickTop="1" thickBot="1" x14ac:dyDescent="0.25">
      <c r="B12" s="441" t="s">
        <v>280</v>
      </c>
      <c r="C12" s="305">
        <v>-237.74</v>
      </c>
      <c r="D12" s="305">
        <v>-446.77</v>
      </c>
      <c r="E12" s="305">
        <v>-682.35</v>
      </c>
      <c r="F12" s="305">
        <v>-463.84</v>
      </c>
      <c r="G12" s="305">
        <v>-487.35</v>
      </c>
      <c r="H12" s="435">
        <v>-745.15</v>
      </c>
      <c r="I12" s="512">
        <v>-6.2</v>
      </c>
      <c r="J12" s="512">
        <v>-10.5</v>
      </c>
      <c r="K12" s="315">
        <v>-13.1</v>
      </c>
      <c r="L12" s="315">
        <v>-9.5</v>
      </c>
      <c r="M12" s="315">
        <v>-12.3</v>
      </c>
      <c r="N12" s="315">
        <v>-15.6</v>
      </c>
    </row>
    <row r="13" spans="2:14" s="68" customFormat="1" ht="13.5" thickTop="1" thickBot="1" x14ac:dyDescent="0.25">
      <c r="B13" s="441" t="s">
        <v>281</v>
      </c>
      <c r="C13" s="333">
        <v>0.67</v>
      </c>
      <c r="D13" s="333">
        <v>73.89</v>
      </c>
      <c r="E13" s="305">
        <v>-190.49</v>
      </c>
      <c r="F13" s="305">
        <v>-559.41999999999996</v>
      </c>
      <c r="G13" s="305">
        <v>38.729999999999997</v>
      </c>
      <c r="H13" s="435">
        <v>-226.22</v>
      </c>
      <c r="I13" s="512">
        <v>0</v>
      </c>
      <c r="J13" s="512">
        <v>1.7</v>
      </c>
      <c r="K13" s="315">
        <v>-3.7</v>
      </c>
      <c r="L13" s="315">
        <v>-11.4</v>
      </c>
      <c r="M13" s="315">
        <v>1</v>
      </c>
      <c r="N13" s="315">
        <v>-4.7</v>
      </c>
    </row>
    <row r="14" spans="2:14" s="68" customFormat="1" ht="13.5" thickTop="1" thickBot="1" x14ac:dyDescent="0.25">
      <c r="B14" s="442" t="s">
        <v>282</v>
      </c>
      <c r="C14" s="305">
        <v>-129.56</v>
      </c>
      <c r="D14" s="305">
        <v>-148.38999999999999</v>
      </c>
      <c r="E14" s="305">
        <v>-175.99</v>
      </c>
      <c r="F14" s="305">
        <v>-125.19</v>
      </c>
      <c r="G14" s="305">
        <v>-252.11</v>
      </c>
      <c r="H14" s="435">
        <v>-122.95</v>
      </c>
      <c r="I14" s="717">
        <v>-3.4</v>
      </c>
      <c r="J14" s="718">
        <v>-3.5</v>
      </c>
      <c r="K14" s="719">
        <v>-3.4</v>
      </c>
      <c r="L14" s="719">
        <v>-2.6</v>
      </c>
      <c r="M14" s="719">
        <v>-6.4</v>
      </c>
      <c r="N14" s="719">
        <v>-2.6</v>
      </c>
    </row>
    <row r="15" spans="2:14" s="68" customFormat="1" ht="13.5" thickTop="1" thickBot="1" x14ac:dyDescent="0.25">
      <c r="B15" s="441" t="s">
        <v>283</v>
      </c>
      <c r="C15" s="305">
        <v>0.77</v>
      </c>
      <c r="D15" s="305">
        <v>0.77</v>
      </c>
      <c r="E15" s="305">
        <v>0.77</v>
      </c>
      <c r="F15" s="305">
        <v>0.77</v>
      </c>
      <c r="G15" s="305">
        <v>0.78</v>
      </c>
      <c r="H15" s="435">
        <v>0.77</v>
      </c>
      <c r="I15" s="509"/>
      <c r="J15" s="509"/>
      <c r="K15" s="509"/>
      <c r="L15" s="509"/>
      <c r="M15" s="509"/>
      <c r="N15" s="509"/>
    </row>
    <row r="16" spans="2:14" s="68" customFormat="1" ht="13.5" thickTop="1" thickBot="1" x14ac:dyDescent="0.25">
      <c r="B16" s="443" t="s">
        <v>359</v>
      </c>
      <c r="C16" s="369">
        <v>7.1</v>
      </c>
      <c r="D16" s="369">
        <v>-90.02</v>
      </c>
      <c r="E16" s="42">
        <v>258.7</v>
      </c>
      <c r="F16" s="42">
        <v>-20.16</v>
      </c>
      <c r="G16" s="42">
        <v>-141.21</v>
      </c>
      <c r="H16" s="434">
        <v>237.11</v>
      </c>
      <c r="I16" s="512">
        <v>0.2</v>
      </c>
      <c r="J16" s="512">
        <v>-2.1</v>
      </c>
      <c r="K16" s="315">
        <v>5</v>
      </c>
      <c r="L16" s="315">
        <v>-0.4</v>
      </c>
      <c r="M16" s="315">
        <v>-3.6</v>
      </c>
      <c r="N16" s="315">
        <v>5</v>
      </c>
    </row>
    <row r="17" spans="2:14" s="21" customFormat="1" ht="11.25" thickTop="1" x14ac:dyDescent="0.15">
      <c r="B17" s="760" t="s">
        <v>360</v>
      </c>
      <c r="C17" s="760"/>
      <c r="D17" s="760"/>
      <c r="E17" s="760"/>
      <c r="F17" s="760"/>
      <c r="G17" s="760"/>
      <c r="H17" s="760"/>
      <c r="I17" s="760"/>
      <c r="J17" s="760"/>
      <c r="K17" s="760"/>
      <c r="L17" s="760"/>
      <c r="M17" s="760"/>
      <c r="N17" s="760"/>
    </row>
    <row r="18" spans="2:14" s="21" customFormat="1" ht="10.5" x14ac:dyDescent="0.15">
      <c r="B18" s="760" t="s">
        <v>262</v>
      </c>
      <c r="C18" s="760"/>
      <c r="D18" s="760"/>
      <c r="E18" s="760"/>
      <c r="F18" s="760"/>
      <c r="G18" s="760"/>
      <c r="H18" s="760"/>
      <c r="I18" s="760"/>
    </row>
    <row r="24" spans="2:14" ht="15" thickBot="1" x14ac:dyDescent="0.25">
      <c r="B24" s="444"/>
    </row>
    <row r="36" spans="2:2" x14ac:dyDescent="0.2">
      <c r="B36" s="552"/>
    </row>
    <row r="66" spans="3:11" x14ac:dyDescent="0.2">
      <c r="C66" s="43"/>
      <c r="D66" s="43"/>
      <c r="E66" s="43"/>
      <c r="F66" s="43"/>
      <c r="G66" s="43"/>
      <c r="H66" s="43"/>
      <c r="I66" s="43"/>
      <c r="J66" s="43"/>
      <c r="K66" s="43"/>
    </row>
    <row r="67" spans="3:11" x14ac:dyDescent="0.2">
      <c r="C67" s="43"/>
      <c r="D67" s="43"/>
      <c r="E67" s="43"/>
      <c r="F67" s="43"/>
      <c r="G67" s="43"/>
      <c r="H67" s="43"/>
      <c r="I67" s="43"/>
      <c r="J67" s="43"/>
      <c r="K67" s="43"/>
    </row>
    <row r="68" spans="3:11" x14ac:dyDescent="0.2">
      <c r="C68" s="43"/>
      <c r="D68" s="43"/>
      <c r="E68" s="43"/>
      <c r="F68" s="43"/>
      <c r="G68" s="43"/>
      <c r="H68" s="43"/>
      <c r="I68" s="43"/>
      <c r="J68" s="43"/>
      <c r="K68" s="43"/>
    </row>
    <row r="69" spans="3:11" x14ac:dyDescent="0.2">
      <c r="C69" s="43"/>
      <c r="D69" s="43"/>
      <c r="E69" s="43"/>
      <c r="F69" s="43"/>
      <c r="G69" s="43"/>
      <c r="H69" s="43"/>
      <c r="I69" s="43"/>
      <c r="J69" s="43"/>
      <c r="K69" s="43"/>
    </row>
    <row r="70" spans="3:11" x14ac:dyDescent="0.2">
      <c r="C70" s="43"/>
      <c r="D70" s="43"/>
      <c r="E70" s="43"/>
      <c r="F70" s="43"/>
      <c r="G70" s="43"/>
      <c r="H70" s="43"/>
      <c r="I70" s="43"/>
      <c r="J70" s="43"/>
      <c r="K70" s="43"/>
    </row>
    <row r="71" spans="3:11" x14ac:dyDescent="0.2">
      <c r="C71" s="43"/>
      <c r="D71" s="43"/>
      <c r="E71" s="43"/>
      <c r="F71" s="43"/>
      <c r="G71" s="43"/>
      <c r="H71" s="43"/>
      <c r="I71" s="43"/>
      <c r="J71" s="43"/>
      <c r="K71" s="43"/>
    </row>
    <row r="72" spans="3:11" x14ac:dyDescent="0.2">
      <c r="C72" s="43"/>
      <c r="D72" s="43"/>
      <c r="E72" s="43"/>
      <c r="F72" s="43"/>
      <c r="G72" s="43"/>
      <c r="H72" s="43"/>
      <c r="I72" s="43"/>
      <c r="J72" s="43"/>
      <c r="K72" s="43"/>
    </row>
    <row r="73" spans="3:11" x14ac:dyDescent="0.2">
      <c r="C73" s="43"/>
      <c r="D73" s="43"/>
      <c r="E73" s="43"/>
      <c r="F73" s="43"/>
      <c r="G73" s="43"/>
      <c r="H73" s="43"/>
      <c r="I73" s="43"/>
      <c r="J73" s="43"/>
      <c r="K73" s="43"/>
    </row>
    <row r="74" spans="3:11" x14ac:dyDescent="0.2">
      <c r="C74" s="43"/>
      <c r="D74" s="43"/>
      <c r="E74" s="43"/>
      <c r="F74" s="43"/>
      <c r="G74" s="43"/>
      <c r="H74" s="43"/>
      <c r="I74" s="43"/>
      <c r="J74" s="43"/>
      <c r="K74" s="43"/>
    </row>
    <row r="75" spans="3:11" x14ac:dyDescent="0.2">
      <c r="C75" s="43"/>
      <c r="D75" s="43"/>
      <c r="E75" s="43"/>
      <c r="F75" s="43"/>
      <c r="G75" s="43"/>
      <c r="H75" s="43"/>
      <c r="I75" s="43"/>
      <c r="J75" s="43"/>
      <c r="K75" s="43"/>
    </row>
    <row r="76" spans="3:11" x14ac:dyDescent="0.2">
      <c r="C76" s="43"/>
      <c r="D76" s="43"/>
      <c r="E76" s="43"/>
      <c r="F76" s="43"/>
      <c r="G76" s="43"/>
      <c r="H76" s="43"/>
      <c r="I76" s="43"/>
      <c r="J76" s="43"/>
      <c r="K76" s="43"/>
    </row>
    <row r="77" spans="3:11" x14ac:dyDescent="0.2">
      <c r="C77" s="43"/>
      <c r="D77" s="43"/>
      <c r="E77" s="43"/>
      <c r="F77" s="43"/>
      <c r="G77" s="43"/>
      <c r="H77" s="43"/>
      <c r="I77" s="43"/>
      <c r="J77" s="43"/>
      <c r="K77" s="43"/>
    </row>
    <row r="78" spans="3:11" x14ac:dyDescent="0.2">
      <c r="C78" s="43"/>
      <c r="D78" s="43"/>
      <c r="E78" s="43"/>
      <c r="F78" s="43"/>
      <c r="G78" s="43"/>
      <c r="H78" s="43"/>
      <c r="I78" s="43"/>
      <c r="J78" s="43"/>
      <c r="K78" s="43"/>
    </row>
    <row r="79" spans="3:11" x14ac:dyDescent="0.2">
      <c r="C79" s="43"/>
      <c r="D79" s="43"/>
      <c r="E79" s="43"/>
      <c r="F79" s="43"/>
      <c r="G79" s="43"/>
      <c r="H79" s="43"/>
      <c r="I79" s="43"/>
      <c r="J79" s="43"/>
      <c r="K79" s="43"/>
    </row>
    <row r="80" spans="3:11" x14ac:dyDescent="0.2">
      <c r="C80" s="43"/>
      <c r="D80" s="43"/>
      <c r="E80" s="43"/>
      <c r="F80" s="43"/>
      <c r="G80" s="43"/>
      <c r="H80" s="43"/>
      <c r="I80" s="43"/>
      <c r="J80" s="43"/>
      <c r="K80" s="43"/>
    </row>
    <row r="81" spans="3:11" x14ac:dyDescent="0.2">
      <c r="C81" s="43"/>
      <c r="D81" s="43"/>
      <c r="E81" s="43"/>
      <c r="F81" s="43"/>
      <c r="G81" s="43"/>
      <c r="H81" s="43"/>
      <c r="I81" s="43"/>
      <c r="J81" s="43"/>
      <c r="K81" s="43"/>
    </row>
    <row r="82" spans="3:11" x14ac:dyDescent="0.2">
      <c r="C82" s="43"/>
      <c r="D82" s="43"/>
      <c r="E82" s="43"/>
      <c r="F82" s="43"/>
      <c r="G82" s="43"/>
      <c r="H82" s="43"/>
      <c r="I82" s="43"/>
      <c r="J82" s="43"/>
      <c r="K82" s="43"/>
    </row>
    <row r="83" spans="3:11" x14ac:dyDescent="0.2">
      <c r="C83" s="43"/>
      <c r="D83" s="43"/>
      <c r="E83" s="43"/>
      <c r="F83" s="43"/>
      <c r="G83" s="43"/>
      <c r="H83" s="43"/>
      <c r="I83" s="43"/>
      <c r="J83" s="43"/>
      <c r="K83" s="43"/>
    </row>
    <row r="84" spans="3:11" x14ac:dyDescent="0.2">
      <c r="C84" s="43"/>
      <c r="D84" s="43"/>
      <c r="E84" s="43"/>
      <c r="F84" s="43"/>
      <c r="G84" s="43"/>
      <c r="H84" s="43"/>
      <c r="I84" s="43"/>
      <c r="J84" s="43"/>
      <c r="K84" s="43"/>
    </row>
    <row r="85" spans="3:11" x14ac:dyDescent="0.2">
      <c r="C85" s="43"/>
      <c r="D85" s="43"/>
      <c r="E85" s="43"/>
      <c r="F85" s="43"/>
      <c r="G85" s="43"/>
      <c r="H85" s="43"/>
      <c r="I85" s="43"/>
      <c r="J85" s="43"/>
      <c r="K85" s="43"/>
    </row>
    <row r="86" spans="3:11" x14ac:dyDescent="0.2">
      <c r="C86" s="43"/>
      <c r="D86" s="43"/>
      <c r="E86" s="43"/>
      <c r="F86" s="43"/>
      <c r="G86" s="43"/>
      <c r="H86" s="43"/>
      <c r="I86" s="43"/>
      <c r="J86" s="43"/>
      <c r="K86" s="43"/>
    </row>
    <row r="87" spans="3:11" x14ac:dyDescent="0.2">
      <c r="C87" s="43"/>
      <c r="D87" s="43"/>
      <c r="E87" s="43"/>
      <c r="F87" s="43"/>
      <c r="G87" s="43"/>
      <c r="H87" s="43"/>
      <c r="I87" s="43"/>
      <c r="J87" s="43"/>
      <c r="K87" s="43"/>
    </row>
    <row r="88" spans="3:11" x14ac:dyDescent="0.2">
      <c r="C88" s="43"/>
      <c r="D88" s="43"/>
      <c r="E88" s="43"/>
      <c r="F88" s="43"/>
      <c r="G88" s="43"/>
      <c r="H88" s="43"/>
      <c r="I88" s="43"/>
      <c r="J88" s="43"/>
      <c r="K88" s="43"/>
    </row>
    <row r="89" spans="3:11" x14ac:dyDescent="0.2">
      <c r="C89" s="43"/>
      <c r="D89" s="43"/>
      <c r="E89" s="43"/>
      <c r="F89" s="43"/>
      <c r="G89" s="43"/>
      <c r="H89" s="43"/>
      <c r="I89" s="43"/>
      <c r="J89" s="43"/>
      <c r="K89" s="43"/>
    </row>
    <row r="90" spans="3:11" x14ac:dyDescent="0.2">
      <c r="C90" s="43"/>
      <c r="D90" s="43"/>
      <c r="E90" s="43"/>
      <c r="F90" s="43"/>
      <c r="G90" s="43"/>
      <c r="H90" s="43"/>
      <c r="I90" s="43"/>
      <c r="J90" s="43"/>
      <c r="K90" s="43"/>
    </row>
    <row r="91" spans="3:11" x14ac:dyDescent="0.2">
      <c r="C91" s="43"/>
      <c r="D91" s="43"/>
      <c r="E91" s="43"/>
      <c r="F91" s="43"/>
      <c r="G91" s="43"/>
      <c r="H91" s="43"/>
      <c r="I91" s="43"/>
      <c r="J91" s="43"/>
      <c r="K91" s="43"/>
    </row>
    <row r="92" spans="3:11" x14ac:dyDescent="0.2">
      <c r="C92" s="43"/>
      <c r="D92" s="43"/>
      <c r="E92" s="43"/>
      <c r="F92" s="43"/>
      <c r="G92" s="43"/>
      <c r="H92" s="43"/>
      <c r="I92" s="43"/>
      <c r="J92" s="43"/>
      <c r="K92" s="43"/>
    </row>
  </sheetData>
  <mergeCells count="10">
    <mergeCell ref="B1:H1"/>
    <mergeCell ref="C5:F5"/>
    <mergeCell ref="B3:H3"/>
    <mergeCell ref="G5:H5"/>
    <mergeCell ref="B18:I18"/>
    <mergeCell ref="I5:L5"/>
    <mergeCell ref="B17:N17"/>
    <mergeCell ref="C7:H7"/>
    <mergeCell ref="I7:N7"/>
    <mergeCell ref="M5:N5"/>
  </mergeCells>
  <hyperlinks>
    <hyperlink ref="B1:C1" location="Cuprins_ro!B4" display="I. Balanța de plăți a Republicii Moldova în trimestrul I 2023 (date provizorii)" xr:uid="{380429F9-290D-4534-AA02-6B6E3050A1E3}"/>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T36"/>
  <sheetViews>
    <sheetView showGridLines="0" showRowColHeaders="0" zoomScaleNormal="100" workbookViewId="0"/>
  </sheetViews>
  <sheetFormatPr defaultRowHeight="14.25" x14ac:dyDescent="0.2"/>
  <cols>
    <col min="1" max="1" customWidth="true" style="8" width="5.7109375" collapsed="false"/>
    <col min="2" max="2" customWidth="true" style="8" width="48.0" collapsed="false"/>
    <col min="3" max="10" style="8" width="9.140625" collapsed="false"/>
    <col min="11" max="12" style="481" width="9.140625" collapsed="false"/>
    <col min="13" max="14" style="8" width="9.140625" collapsed="false"/>
    <col min="15" max="15" bestFit="true" customWidth="true" style="8" width="13.5703125" collapsed="false"/>
    <col min="16" max="19" style="8" width="9.140625" collapsed="false"/>
    <col min="20" max="20" customWidth="true" style="8" width="9.140625" collapsed="false"/>
    <col min="21" max="16384" style="8" width="9.140625" collapsed="false"/>
  </cols>
  <sheetData>
    <row r="1" spans="2:16" s="578" customFormat="1" x14ac:dyDescent="0.2">
      <c r="B1" s="752" t="s">
        <v>205</v>
      </c>
      <c r="C1" s="753"/>
      <c r="D1" s="753"/>
      <c r="E1" s="753"/>
      <c r="F1" s="753"/>
      <c r="G1" s="753"/>
      <c r="H1" s="753"/>
      <c r="I1" s="564"/>
      <c r="J1" s="564"/>
      <c r="K1" s="564"/>
      <c r="L1" s="564"/>
      <c r="M1" s="564"/>
      <c r="N1" s="564"/>
    </row>
    <row r="2" spans="2:16" ht="11.25" customHeight="1" x14ac:dyDescent="0.2"/>
    <row r="3" spans="2:16" s="578" customFormat="1" x14ac:dyDescent="0.2">
      <c r="B3" s="792" t="s">
        <v>53</v>
      </c>
      <c r="C3" s="792"/>
      <c r="D3" s="792"/>
      <c r="E3" s="792"/>
      <c r="F3" s="792"/>
      <c r="G3" s="792"/>
      <c r="H3" s="792"/>
    </row>
    <row r="4" spans="2:16" ht="5.0999999999999996" customHeight="1" x14ac:dyDescent="0.2">
      <c r="B4" s="30"/>
    </row>
    <row r="5" spans="2:16" ht="15.75" customHeight="1" thickBot="1" x14ac:dyDescent="0.25">
      <c r="B5" s="883"/>
      <c r="C5" s="866">
        <v>2024</v>
      </c>
      <c r="D5" s="867"/>
      <c r="E5" s="867"/>
      <c r="F5" s="867"/>
      <c r="G5" s="867"/>
      <c r="H5" s="867"/>
      <c r="I5" s="867"/>
      <c r="J5" s="868"/>
      <c r="K5" s="869">
        <v>2025</v>
      </c>
      <c r="L5" s="877"/>
      <c r="M5" s="877"/>
      <c r="N5" s="877"/>
    </row>
    <row r="6" spans="2:16" s="675" customFormat="1" ht="12.75" thickBot="1" x14ac:dyDescent="0.25">
      <c r="B6" s="883"/>
      <c r="C6" s="881" t="s">
        <v>186</v>
      </c>
      <c r="D6" s="885"/>
      <c r="E6" s="881" t="s">
        <v>182</v>
      </c>
      <c r="F6" s="885"/>
      <c r="G6" s="881" t="s">
        <v>183</v>
      </c>
      <c r="H6" s="885"/>
      <c r="I6" s="881" t="s">
        <v>88</v>
      </c>
      <c r="J6" s="882"/>
      <c r="K6" s="878" t="s">
        <v>186</v>
      </c>
      <c r="L6" s="879"/>
      <c r="M6" s="878" t="s">
        <v>0</v>
      </c>
      <c r="N6" s="879"/>
    </row>
    <row r="7" spans="2:16" s="675" customFormat="1" ht="12.75" thickBot="1" x14ac:dyDescent="0.25">
      <c r="B7" s="884"/>
      <c r="C7" s="676" t="s">
        <v>341</v>
      </c>
      <c r="D7" s="677" t="s">
        <v>342</v>
      </c>
      <c r="E7" s="678" t="s">
        <v>341</v>
      </c>
      <c r="F7" s="678" t="s">
        <v>342</v>
      </c>
      <c r="G7" s="678" t="s">
        <v>341</v>
      </c>
      <c r="H7" s="679" t="s">
        <v>342</v>
      </c>
      <c r="I7" s="680" t="s">
        <v>341</v>
      </c>
      <c r="J7" s="680" t="s">
        <v>342</v>
      </c>
      <c r="K7" s="680" t="s">
        <v>341</v>
      </c>
      <c r="L7" s="680" t="s">
        <v>342</v>
      </c>
      <c r="M7" s="680" t="s">
        <v>341</v>
      </c>
      <c r="N7" s="680" t="s">
        <v>342</v>
      </c>
      <c r="O7" s="681"/>
    </row>
    <row r="8" spans="2:16" s="68" customFormat="1" ht="13.5" thickTop="1" thickBot="1" x14ac:dyDescent="0.25">
      <c r="B8" s="52" t="s">
        <v>356</v>
      </c>
      <c r="C8" s="303">
        <v>121.02</v>
      </c>
      <c r="D8" s="334">
        <v>101.42</v>
      </c>
      <c r="E8" s="304">
        <v>163.13</v>
      </c>
      <c r="F8" s="304">
        <v>108.22</v>
      </c>
      <c r="G8" s="304">
        <v>233.53</v>
      </c>
      <c r="H8" s="304">
        <v>84.77</v>
      </c>
      <c r="I8" s="304">
        <v>242.46</v>
      </c>
      <c r="J8" s="304">
        <v>105.75</v>
      </c>
      <c r="K8" s="386">
        <v>167.45</v>
      </c>
      <c r="L8" s="386">
        <v>69.56</v>
      </c>
      <c r="M8" s="386">
        <v>184.4</v>
      </c>
      <c r="N8" s="386">
        <v>68.959999999999994</v>
      </c>
      <c r="O8" s="682"/>
    </row>
    <row r="9" spans="2:16" s="68" customFormat="1" ht="13.5" thickTop="1" thickBot="1" x14ac:dyDescent="0.25">
      <c r="B9" s="53" t="s">
        <v>361</v>
      </c>
      <c r="C9" s="42">
        <v>18.260000000000002</v>
      </c>
      <c r="D9" s="42">
        <v>37.65</v>
      </c>
      <c r="E9" s="42">
        <v>20.57</v>
      </c>
      <c r="F9" s="42">
        <v>44.4</v>
      </c>
      <c r="G9" s="42">
        <v>5.22</v>
      </c>
      <c r="H9" s="42">
        <v>28.83</v>
      </c>
      <c r="I9" s="42">
        <v>6.52</v>
      </c>
      <c r="J9" s="42">
        <v>38.08</v>
      </c>
      <c r="K9" s="58">
        <v>8.09</v>
      </c>
      <c r="L9" s="58">
        <v>34.47</v>
      </c>
      <c r="M9" s="58">
        <v>11.92</v>
      </c>
      <c r="N9" s="58">
        <v>17.04</v>
      </c>
      <c r="O9" s="682"/>
    </row>
    <row r="10" spans="2:16" s="68" customFormat="1" ht="13.5" thickTop="1" thickBot="1" x14ac:dyDescent="0.25">
      <c r="B10" s="53" t="s">
        <v>362</v>
      </c>
      <c r="C10" s="42">
        <v>102.76</v>
      </c>
      <c r="D10" s="42">
        <v>63.77</v>
      </c>
      <c r="E10" s="42">
        <v>142.56</v>
      </c>
      <c r="F10" s="42">
        <v>63.82</v>
      </c>
      <c r="G10" s="42">
        <v>228.31</v>
      </c>
      <c r="H10" s="42">
        <v>55.94</v>
      </c>
      <c r="I10" s="42">
        <v>235.93</v>
      </c>
      <c r="J10" s="42">
        <v>67.67</v>
      </c>
      <c r="K10" s="58">
        <v>159.36000000000001</v>
      </c>
      <c r="L10" s="58">
        <v>35.090000000000003</v>
      </c>
      <c r="M10" s="58">
        <v>172.48</v>
      </c>
      <c r="N10" s="58">
        <v>51.92</v>
      </c>
      <c r="O10" s="682"/>
    </row>
    <row r="11" spans="2:16" s="68" customFormat="1" ht="25.5" thickTop="1" thickBot="1" x14ac:dyDescent="0.25">
      <c r="B11" s="54" t="s">
        <v>363</v>
      </c>
      <c r="C11" s="305">
        <v>9.44</v>
      </c>
      <c r="D11" s="305">
        <v>22.14</v>
      </c>
      <c r="E11" s="305">
        <v>14.64</v>
      </c>
      <c r="F11" s="305">
        <v>7.16</v>
      </c>
      <c r="G11" s="305">
        <v>24.85</v>
      </c>
      <c r="H11" s="305">
        <v>7.85</v>
      </c>
      <c r="I11" s="305">
        <v>18.489999999999998</v>
      </c>
      <c r="J11" s="305">
        <v>15.9</v>
      </c>
      <c r="K11" s="387">
        <v>15.21</v>
      </c>
      <c r="L11" s="387">
        <v>5.03</v>
      </c>
      <c r="M11" s="387">
        <v>14.58</v>
      </c>
      <c r="N11" s="387">
        <v>1.35</v>
      </c>
      <c r="O11" s="682"/>
    </row>
    <row r="12" spans="2:16" s="68" customFormat="1" ht="13.5" thickTop="1" thickBot="1" x14ac:dyDescent="0.25">
      <c r="B12" s="54" t="s">
        <v>364</v>
      </c>
      <c r="C12" s="305">
        <v>59.51</v>
      </c>
      <c r="D12" s="305"/>
      <c r="E12" s="305">
        <v>81.95</v>
      </c>
      <c r="F12" s="305"/>
      <c r="G12" s="305">
        <v>152.37</v>
      </c>
      <c r="H12" s="305"/>
      <c r="I12" s="305">
        <v>156.69</v>
      </c>
      <c r="J12" s="305"/>
      <c r="K12" s="387">
        <v>103.26</v>
      </c>
      <c r="L12" s="387"/>
      <c r="M12" s="387">
        <v>112.02</v>
      </c>
      <c r="N12" s="387"/>
      <c r="O12" s="682"/>
    </row>
    <row r="13" spans="2:16" s="68" customFormat="1" ht="12.75" thickTop="1" x14ac:dyDescent="0.2">
      <c r="B13" s="55" t="s">
        <v>365</v>
      </c>
      <c r="C13" s="306">
        <v>33.81</v>
      </c>
      <c r="D13" s="306">
        <v>41.63</v>
      </c>
      <c r="E13" s="306">
        <v>45.97</v>
      </c>
      <c r="F13" s="306">
        <v>56.66</v>
      </c>
      <c r="G13" s="306">
        <v>51.1</v>
      </c>
      <c r="H13" s="306">
        <v>48.08</v>
      </c>
      <c r="I13" s="306">
        <v>60.75</v>
      </c>
      <c r="J13" s="306">
        <v>51.77</v>
      </c>
      <c r="K13" s="388">
        <v>40.89</v>
      </c>
      <c r="L13" s="388">
        <v>30.06</v>
      </c>
      <c r="M13" s="388">
        <v>45.89</v>
      </c>
      <c r="N13" s="388">
        <v>50.57</v>
      </c>
      <c r="O13" s="682"/>
      <c r="P13" s="682"/>
    </row>
    <row r="14" spans="2:16" s="68" customFormat="1" ht="12" x14ac:dyDescent="0.2">
      <c r="B14" s="880" t="s">
        <v>366</v>
      </c>
      <c r="C14" s="880"/>
      <c r="D14" s="880"/>
      <c r="E14" s="880"/>
      <c r="F14" s="880"/>
      <c r="G14" s="880"/>
      <c r="H14" s="880"/>
      <c r="I14" s="880"/>
      <c r="J14" s="880"/>
      <c r="K14" s="880"/>
      <c r="L14" s="880"/>
      <c r="M14" s="880"/>
      <c r="N14" s="880"/>
    </row>
    <row r="15" spans="2:16" s="68" customFormat="1" ht="12" x14ac:dyDescent="0.2">
      <c r="B15" s="880" t="s">
        <v>262</v>
      </c>
      <c r="C15" s="880"/>
      <c r="D15" s="880"/>
      <c r="E15" s="880"/>
      <c r="F15" s="880"/>
      <c r="G15" s="880"/>
      <c r="H15" s="880"/>
      <c r="I15" s="880"/>
      <c r="J15" s="880"/>
      <c r="K15" s="880"/>
      <c r="L15" s="880"/>
      <c r="M15" s="880"/>
      <c r="N15" s="880"/>
    </row>
    <row r="17" spans="3:20" x14ac:dyDescent="0.2">
      <c r="C17" s="31"/>
      <c r="D17" s="31"/>
      <c r="E17" s="31"/>
      <c r="F17" s="31"/>
      <c r="G17" s="31"/>
      <c r="H17" s="31"/>
      <c r="I17" s="31"/>
      <c r="J17" s="31"/>
      <c r="K17" s="31"/>
      <c r="L17" s="31"/>
      <c r="M17" s="31"/>
      <c r="N17" s="31"/>
      <c r="O17" s="31"/>
      <c r="P17" s="31"/>
      <c r="Q17" s="31"/>
      <c r="R17" s="31"/>
      <c r="S17" s="31"/>
      <c r="T17" s="31"/>
    </row>
    <row r="18" spans="3:20" x14ac:dyDescent="0.2">
      <c r="C18" s="31"/>
      <c r="D18" s="31"/>
      <c r="E18" s="31"/>
      <c r="F18" s="31"/>
      <c r="G18" s="31"/>
      <c r="H18" s="31"/>
      <c r="I18" s="31"/>
      <c r="J18" s="31"/>
      <c r="K18" s="31"/>
      <c r="L18" s="31"/>
      <c r="M18" s="31"/>
      <c r="N18" s="31"/>
      <c r="O18" s="31"/>
      <c r="P18" s="31"/>
      <c r="Q18" s="31"/>
      <c r="R18" s="31"/>
      <c r="S18" s="31"/>
      <c r="T18" s="31"/>
    </row>
    <row r="19" spans="3:20" x14ac:dyDescent="0.2">
      <c r="C19" s="31"/>
      <c r="D19" s="31"/>
      <c r="E19" s="31"/>
      <c r="F19" s="31"/>
      <c r="G19" s="31"/>
      <c r="H19" s="31"/>
      <c r="I19" s="31"/>
      <c r="J19" s="31"/>
      <c r="K19" s="31"/>
      <c r="L19" s="31"/>
      <c r="M19" s="31"/>
      <c r="N19" s="31"/>
      <c r="O19" s="31"/>
      <c r="P19" s="31"/>
      <c r="Q19" s="31"/>
      <c r="R19" s="31"/>
      <c r="S19" s="31"/>
      <c r="T19" s="31"/>
    </row>
    <row r="20" spans="3:20" x14ac:dyDescent="0.2">
      <c r="C20" s="31"/>
      <c r="D20" s="31"/>
      <c r="E20" s="31"/>
      <c r="F20" s="31"/>
      <c r="G20" s="31"/>
      <c r="H20" s="31"/>
      <c r="I20" s="31"/>
      <c r="J20" s="31"/>
      <c r="K20" s="31"/>
      <c r="L20" s="31"/>
      <c r="M20" s="31"/>
      <c r="N20" s="31"/>
      <c r="O20" s="31"/>
      <c r="P20" s="31"/>
      <c r="Q20" s="31"/>
      <c r="R20" s="31"/>
      <c r="S20" s="31"/>
      <c r="T20" s="31"/>
    </row>
    <row r="21" spans="3:20" x14ac:dyDescent="0.2">
      <c r="C21" s="31"/>
      <c r="D21" s="31"/>
      <c r="E21" s="31"/>
      <c r="F21" s="31"/>
      <c r="G21" s="31"/>
      <c r="H21" s="31"/>
      <c r="I21" s="31"/>
      <c r="J21" s="31"/>
      <c r="K21" s="31"/>
      <c r="L21" s="31"/>
      <c r="M21" s="31"/>
      <c r="N21" s="31"/>
      <c r="O21" s="31"/>
      <c r="P21" s="31"/>
      <c r="Q21" s="31"/>
      <c r="R21" s="31"/>
      <c r="S21" s="31"/>
      <c r="T21" s="31"/>
    </row>
    <row r="22" spans="3:20" x14ac:dyDescent="0.2">
      <c r="C22" s="31"/>
      <c r="D22" s="31"/>
      <c r="E22" s="31"/>
      <c r="F22" s="31"/>
      <c r="G22" s="31"/>
      <c r="H22" s="31"/>
      <c r="I22" s="31"/>
      <c r="J22" s="31"/>
      <c r="K22" s="31"/>
      <c r="L22" s="31"/>
      <c r="M22" s="31"/>
      <c r="N22" s="31"/>
      <c r="O22" s="31"/>
      <c r="P22" s="31"/>
      <c r="Q22" s="31"/>
      <c r="R22" s="31"/>
      <c r="S22" s="31"/>
      <c r="T22" s="31"/>
    </row>
    <row r="23" spans="3:20" x14ac:dyDescent="0.2">
      <c r="C23" s="31"/>
      <c r="D23" s="31"/>
      <c r="E23" s="31"/>
      <c r="F23" s="31"/>
      <c r="G23" s="31"/>
      <c r="H23" s="31"/>
      <c r="I23" s="31"/>
      <c r="J23" s="31"/>
      <c r="K23" s="31"/>
      <c r="L23" s="31"/>
      <c r="M23" s="31"/>
      <c r="N23" s="31"/>
      <c r="O23" s="31"/>
      <c r="P23" s="31"/>
      <c r="Q23" s="31"/>
      <c r="R23" s="31"/>
      <c r="S23" s="31"/>
      <c r="T23" s="31"/>
    </row>
    <row r="24" spans="3:20" x14ac:dyDescent="0.2">
      <c r="C24" s="31"/>
      <c r="D24" s="31"/>
      <c r="E24" s="31"/>
      <c r="F24" s="31"/>
      <c r="G24" s="31"/>
      <c r="H24" s="31"/>
      <c r="I24" s="31"/>
      <c r="J24" s="31"/>
      <c r="K24" s="31"/>
      <c r="L24" s="31"/>
      <c r="M24" s="31"/>
      <c r="N24" s="31"/>
      <c r="O24" s="31"/>
      <c r="P24" s="31"/>
      <c r="Q24" s="31"/>
      <c r="R24" s="31"/>
      <c r="S24" s="31"/>
      <c r="T24" s="31"/>
    </row>
    <row r="25" spans="3:20" x14ac:dyDescent="0.2">
      <c r="C25" s="31"/>
      <c r="D25" s="31"/>
      <c r="E25" s="31"/>
      <c r="F25" s="31"/>
      <c r="G25" s="31"/>
      <c r="H25" s="31"/>
      <c r="I25" s="31"/>
      <c r="J25" s="31"/>
      <c r="K25" s="31"/>
      <c r="L25" s="31"/>
      <c r="M25" s="31"/>
      <c r="N25" s="31"/>
      <c r="O25" s="31"/>
      <c r="P25" s="31"/>
      <c r="Q25" s="31"/>
      <c r="R25" s="31"/>
      <c r="S25" s="31"/>
      <c r="T25" s="31"/>
    </row>
    <row r="26" spans="3:20" x14ac:dyDescent="0.2">
      <c r="C26" s="31"/>
      <c r="D26" s="31"/>
      <c r="E26" s="31"/>
      <c r="F26" s="31"/>
      <c r="G26" s="31"/>
      <c r="H26" s="31"/>
      <c r="I26" s="31"/>
      <c r="J26" s="31"/>
      <c r="K26" s="31"/>
      <c r="L26" s="31"/>
      <c r="M26" s="31"/>
      <c r="N26" s="31"/>
      <c r="O26" s="31"/>
      <c r="P26" s="31"/>
      <c r="Q26" s="31"/>
      <c r="R26" s="31"/>
      <c r="S26" s="31"/>
      <c r="T26" s="31"/>
    </row>
    <row r="27" spans="3:20" x14ac:dyDescent="0.2">
      <c r="C27" s="31"/>
      <c r="D27" s="31"/>
      <c r="E27" s="31"/>
      <c r="F27" s="31"/>
      <c r="G27" s="31"/>
      <c r="H27" s="31"/>
      <c r="I27" s="31"/>
      <c r="J27" s="31"/>
      <c r="K27" s="31"/>
      <c r="L27" s="31"/>
      <c r="M27" s="31"/>
      <c r="N27" s="31"/>
      <c r="O27" s="31"/>
      <c r="P27" s="31"/>
      <c r="Q27" s="31"/>
      <c r="R27" s="31"/>
      <c r="S27" s="31"/>
      <c r="T27" s="31"/>
    </row>
    <row r="28" spans="3:20" x14ac:dyDescent="0.2">
      <c r="C28" s="31"/>
      <c r="D28" s="31"/>
      <c r="E28" s="31"/>
      <c r="F28" s="31"/>
      <c r="G28" s="31"/>
      <c r="H28" s="31"/>
      <c r="I28" s="31"/>
      <c r="J28" s="31"/>
      <c r="K28" s="31"/>
      <c r="L28" s="31"/>
      <c r="M28" s="31"/>
      <c r="N28" s="31"/>
      <c r="O28" s="31"/>
      <c r="P28" s="31"/>
      <c r="Q28" s="31"/>
      <c r="R28" s="31"/>
      <c r="S28" s="31"/>
      <c r="T28" s="31"/>
    </row>
    <row r="36" spans="2:2" x14ac:dyDescent="0.2">
      <c r="B36" s="552"/>
    </row>
  </sheetData>
  <mergeCells count="13">
    <mergeCell ref="K6:L6"/>
    <mergeCell ref="K5:N5"/>
    <mergeCell ref="B15:N15"/>
    <mergeCell ref="B1:H1"/>
    <mergeCell ref="B3:H3"/>
    <mergeCell ref="B14:N14"/>
    <mergeCell ref="C5:J5"/>
    <mergeCell ref="I6:J6"/>
    <mergeCell ref="B5:B7"/>
    <mergeCell ref="C6:D6"/>
    <mergeCell ref="E6:F6"/>
    <mergeCell ref="G6:H6"/>
    <mergeCell ref="M6:N6"/>
  </mergeCells>
  <hyperlinks>
    <hyperlink ref="B1:C1" location="Cuprins_ro!B4" display="I. Balanța de plăți a Republicii Moldova în trimestrul I 2023 (date provizorii)" xr:uid="{318F4B17-E8E4-413E-80AA-F791C810AC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P57"/>
  <sheetViews>
    <sheetView showGridLines="0" showRowColHeaders="0" showZeros="0" zoomScaleNormal="100" workbookViewId="0"/>
  </sheetViews>
  <sheetFormatPr defaultColWidth="9.140625" defaultRowHeight="12.75" x14ac:dyDescent="0.2"/>
  <cols>
    <col min="1" max="1" customWidth="true" style="44" width="5.7109375" collapsed="false"/>
    <col min="2" max="2" customWidth="true" style="44" width="32.7109375" collapsed="false"/>
    <col min="3" max="4" customWidth="true" style="44" width="12.7109375" collapsed="false"/>
    <col min="5" max="5" customWidth="true" style="44" width="7.85546875" collapsed="false"/>
    <col min="6" max="6" customWidth="true" style="44" width="12.42578125" collapsed="false"/>
    <col min="7" max="8" customWidth="true" style="44" width="14.42578125" collapsed="false"/>
    <col min="9" max="9" customWidth="true" style="44" width="13.0" collapsed="false"/>
    <col min="10" max="12" customWidth="true" style="44" width="7.85546875" collapsed="false"/>
    <col min="13" max="16384" style="44" width="9.140625" collapsed="false"/>
  </cols>
  <sheetData>
    <row r="1" spans="2:14" s="578" customFormat="1" ht="14.25" x14ac:dyDescent="0.2">
      <c r="B1" s="752" t="s">
        <v>205</v>
      </c>
      <c r="C1" s="752"/>
      <c r="D1" s="752"/>
      <c r="E1" s="752"/>
      <c r="F1" s="752"/>
      <c r="G1" s="752"/>
      <c r="H1" s="752"/>
      <c r="I1" s="752"/>
      <c r="J1" s="752"/>
      <c r="K1" s="752"/>
      <c r="L1" s="752"/>
      <c r="M1" s="752"/>
    </row>
    <row r="2" spans="2:14" ht="11.25" customHeight="1" x14ac:dyDescent="0.2">
      <c r="B2" s="886"/>
      <c r="C2" s="887"/>
      <c r="D2" s="888"/>
      <c r="E2" s="888"/>
      <c r="F2" s="888"/>
      <c r="G2" s="8"/>
      <c r="H2" s="8"/>
      <c r="I2" s="8"/>
    </row>
    <row r="3" spans="2:14" s="683" customFormat="1" ht="14.25" x14ac:dyDescent="0.25">
      <c r="B3" s="805" t="s">
        <v>502</v>
      </c>
      <c r="C3" s="805"/>
      <c r="D3" s="805"/>
      <c r="E3" s="805"/>
      <c r="F3" s="805"/>
      <c r="G3" s="805"/>
      <c r="H3" s="805"/>
      <c r="I3" s="805"/>
      <c r="J3" s="805"/>
      <c r="K3" s="805"/>
      <c r="L3" s="805"/>
      <c r="M3" s="805"/>
    </row>
    <row r="4" spans="2:14" ht="5.0999999999999996" customHeight="1" x14ac:dyDescent="0.2">
      <c r="B4" s="45"/>
      <c r="C4" s="46"/>
      <c r="D4" s="20"/>
      <c r="E4" s="20"/>
      <c r="F4" s="20"/>
      <c r="G4" s="20"/>
      <c r="H4" s="20"/>
      <c r="I4" s="20"/>
    </row>
    <row r="5" spans="2:14" s="106" customFormat="1" ht="14.25" x14ac:dyDescent="0.2">
      <c r="B5" s="103" t="s">
        <v>208</v>
      </c>
      <c r="C5" s="103"/>
      <c r="D5" s="103"/>
      <c r="E5" s="103"/>
      <c r="F5" s="103"/>
      <c r="G5" s="103"/>
      <c r="H5" s="103"/>
      <c r="I5" s="103"/>
      <c r="J5" s="104"/>
      <c r="K5" s="104"/>
      <c r="L5" s="104"/>
      <c r="M5" s="105"/>
    </row>
    <row r="10" spans="2:14" ht="14.25" x14ac:dyDescent="0.2">
      <c r="M10" s="10"/>
      <c r="N10" s="217"/>
    </row>
    <row r="21" spans="2:16" ht="61.5" customHeight="1" x14ac:dyDescent="0.2"/>
    <row r="28" spans="2:16" x14ac:dyDescent="0.2">
      <c r="B28" s="47"/>
    </row>
    <row r="29" spans="2:16" s="685" customFormat="1" ht="12" x14ac:dyDescent="0.2">
      <c r="B29" s="684"/>
      <c r="C29" s="60" t="s">
        <v>367</v>
      </c>
      <c r="D29" s="60" t="s">
        <v>368</v>
      </c>
      <c r="G29" s="686"/>
      <c r="H29" s="60" t="s">
        <v>367</v>
      </c>
      <c r="I29" s="60" t="s">
        <v>368</v>
      </c>
      <c r="O29" s="68"/>
      <c r="P29" s="68"/>
    </row>
    <row r="30" spans="2:16" s="687" customFormat="1" ht="10.5" x14ac:dyDescent="0.15">
      <c r="B30" s="3" t="s">
        <v>369</v>
      </c>
      <c r="C30" s="61">
        <v>390.31155876000003</v>
      </c>
      <c r="D30" s="61">
        <v>206.65834952</v>
      </c>
      <c r="E30" s="48"/>
      <c r="F30" s="48"/>
      <c r="G30" s="61" t="s">
        <v>370</v>
      </c>
      <c r="H30" s="61">
        <v>1.78869061</v>
      </c>
      <c r="I30" s="61">
        <v>0.49107714000000002</v>
      </c>
      <c r="L30" s="48"/>
      <c r="O30" s="21"/>
      <c r="P30" s="21"/>
    </row>
    <row r="31" spans="2:16" s="48" customFormat="1" ht="10.5" x14ac:dyDescent="0.15">
      <c r="B31" s="3" t="s">
        <v>371</v>
      </c>
      <c r="C31" s="61">
        <v>11.33186154</v>
      </c>
      <c r="D31" s="61">
        <v>19.198240330000001</v>
      </c>
      <c r="G31" s="61" t="s">
        <v>372</v>
      </c>
      <c r="H31" s="61">
        <v>505.59993143999998</v>
      </c>
      <c r="I31" s="61">
        <v>288.57</v>
      </c>
      <c r="O31" s="21"/>
      <c r="P31" s="21"/>
    </row>
    <row r="32" spans="2:16" s="48" customFormat="1" ht="10.5" x14ac:dyDescent="0.15">
      <c r="B32" s="3" t="s">
        <v>373</v>
      </c>
      <c r="C32" s="61">
        <v>29.462857979999999</v>
      </c>
      <c r="D32" s="61">
        <v>28.657439739999997</v>
      </c>
      <c r="G32" s="588"/>
      <c r="O32" s="21"/>
      <c r="P32" s="21"/>
    </row>
    <row r="33" spans="2:16" s="688" customFormat="1" ht="10.5" x14ac:dyDescent="0.15">
      <c r="B33" s="3" t="s">
        <v>374</v>
      </c>
      <c r="C33" s="61">
        <v>76.282343769999997</v>
      </c>
      <c r="D33" s="61">
        <v>30.523000229999997</v>
      </c>
      <c r="E33" s="48"/>
      <c r="F33" s="48" t="s">
        <v>52</v>
      </c>
      <c r="G33" s="588"/>
      <c r="H33" s="48"/>
      <c r="I33" s="48"/>
      <c r="O33" s="21"/>
      <c r="P33" s="21"/>
    </row>
    <row r="34" spans="2:16" s="688" customFormat="1" ht="10.5" x14ac:dyDescent="0.15">
      <c r="B34" s="553" t="s">
        <v>375</v>
      </c>
      <c r="C34" s="61"/>
      <c r="D34" s="61">
        <v>4.0249398000000003</v>
      </c>
      <c r="E34" s="48"/>
      <c r="F34" s="48"/>
      <c r="G34" s="21"/>
      <c r="H34" s="21"/>
      <c r="I34" s="21"/>
      <c r="J34" s="21"/>
      <c r="K34" s="21"/>
      <c r="O34" s="21"/>
      <c r="P34" s="21"/>
    </row>
    <row r="35" spans="2:16" s="48" customFormat="1" ht="10.5" x14ac:dyDescent="0.15">
      <c r="B35" s="3" t="s">
        <v>281</v>
      </c>
      <c r="C35" s="61">
        <v>507.38862205000004</v>
      </c>
      <c r="D35" s="61">
        <v>289.06196962000001</v>
      </c>
      <c r="G35" s="21"/>
      <c r="H35" s="21"/>
      <c r="I35" s="21"/>
      <c r="J35" s="21"/>
      <c r="K35" s="21"/>
    </row>
    <row r="36" spans="2:16" ht="15" x14ac:dyDescent="0.25">
      <c r="G36"/>
      <c r="H36"/>
      <c r="I36"/>
      <c r="J36"/>
      <c r="K36"/>
    </row>
    <row r="37" spans="2:16" s="48" customFormat="1" ht="15" x14ac:dyDescent="0.25">
      <c r="C37" s="44"/>
      <c r="D37" s="44"/>
      <c r="E37" s="44"/>
      <c r="F37" s="44"/>
      <c r="G37"/>
      <c r="H37"/>
      <c r="I37"/>
      <c r="J37"/>
      <c r="K37"/>
      <c r="L37" s="44"/>
      <c r="M37" s="44"/>
    </row>
    <row r="38" spans="2:16" s="48" customFormat="1" ht="15" x14ac:dyDescent="0.25">
      <c r="C38" s="44"/>
      <c r="D38" s="44"/>
      <c r="E38" s="44"/>
      <c r="F38" s="44"/>
      <c r="G38"/>
      <c r="H38"/>
      <c r="I38"/>
      <c r="J38"/>
      <c r="K38"/>
      <c r="L38" s="44"/>
      <c r="M38" s="44"/>
    </row>
    <row r="39" spans="2:16" s="48" customFormat="1" ht="15" x14ac:dyDescent="0.25">
      <c r="C39" s="44"/>
      <c r="D39" s="44"/>
      <c r="E39" s="44"/>
      <c r="F39" s="44"/>
      <c r="G39"/>
      <c r="H39"/>
      <c r="I39"/>
      <c r="J39"/>
      <c r="K39"/>
      <c r="L39" s="44"/>
      <c r="M39" s="44"/>
    </row>
    <row r="40" spans="2:16" x14ac:dyDescent="0.2">
      <c r="F40" s="49"/>
      <c r="G40" s="49"/>
      <c r="H40" s="49"/>
    </row>
    <row r="41" spans="2:16" x14ac:dyDescent="0.2">
      <c r="E41" s="49"/>
      <c r="F41" s="49"/>
      <c r="G41" s="49"/>
      <c r="H41" s="49"/>
      <c r="I41" s="49"/>
    </row>
    <row r="42" spans="2:16" x14ac:dyDescent="0.2">
      <c r="E42" s="49"/>
      <c r="F42" s="49"/>
      <c r="G42" s="49"/>
      <c r="H42" s="49"/>
      <c r="I42" s="49"/>
    </row>
    <row r="43" spans="2:16" x14ac:dyDescent="0.2">
      <c r="E43" s="49"/>
      <c r="F43" s="49"/>
      <c r="G43" s="49"/>
      <c r="H43" s="49"/>
      <c r="I43" s="49"/>
    </row>
    <row r="44" spans="2:16" x14ac:dyDescent="0.2">
      <c r="E44" s="49"/>
      <c r="F44" s="49"/>
      <c r="G44" s="49"/>
      <c r="H44" s="49"/>
      <c r="I44" s="49"/>
    </row>
    <row r="45" spans="2:16" x14ac:dyDescent="0.2">
      <c r="E45" s="49"/>
      <c r="F45" s="49"/>
      <c r="G45" s="49"/>
      <c r="H45" s="49"/>
      <c r="I45" s="49"/>
    </row>
    <row r="46" spans="2:16" x14ac:dyDescent="0.2">
      <c r="E46" s="49"/>
      <c r="F46" s="49"/>
      <c r="G46" s="49"/>
      <c r="H46" s="49"/>
      <c r="I46" s="49"/>
    </row>
    <row r="47" spans="2:16" x14ac:dyDescent="0.2">
      <c r="C47" s="49"/>
      <c r="D47" s="49"/>
      <c r="E47" s="49"/>
      <c r="F47" s="49"/>
      <c r="G47" s="49"/>
      <c r="H47" s="49"/>
      <c r="I47" s="49"/>
      <c r="J47" s="49"/>
      <c r="K47" s="49"/>
      <c r="L47" s="49"/>
      <c r="M47" s="49"/>
    </row>
    <row r="48" spans="2:16" x14ac:dyDescent="0.2">
      <c r="C48" s="49"/>
      <c r="D48" s="49"/>
      <c r="E48" s="49"/>
      <c r="F48" s="49"/>
      <c r="G48" s="49"/>
      <c r="H48" s="49"/>
      <c r="I48" s="49"/>
      <c r="J48" s="49"/>
      <c r="K48" s="49"/>
      <c r="L48" s="49"/>
      <c r="M48" s="49"/>
    </row>
    <row r="49" spans="3:13" x14ac:dyDescent="0.2">
      <c r="C49" s="49"/>
      <c r="D49" s="49"/>
      <c r="E49" s="49"/>
      <c r="F49" s="49"/>
      <c r="G49" s="49"/>
      <c r="H49" s="49"/>
      <c r="I49" s="49"/>
      <c r="J49" s="49"/>
      <c r="K49" s="49"/>
      <c r="L49" s="49"/>
      <c r="M49" s="49"/>
    </row>
    <row r="50" spans="3:13" x14ac:dyDescent="0.2">
      <c r="C50" s="49"/>
      <c r="D50" s="49"/>
      <c r="E50" s="49"/>
      <c r="F50" s="49"/>
      <c r="G50" s="49"/>
      <c r="H50" s="49"/>
      <c r="I50" s="49"/>
      <c r="J50" s="49"/>
      <c r="K50" s="49"/>
      <c r="L50" s="49"/>
      <c r="M50" s="49"/>
    </row>
    <row r="51" spans="3:13" x14ac:dyDescent="0.2">
      <c r="C51" s="49"/>
      <c r="D51" s="49"/>
      <c r="E51" s="49"/>
      <c r="I51" s="49"/>
      <c r="J51" s="49"/>
      <c r="K51" s="49"/>
      <c r="L51" s="49"/>
      <c r="M51" s="49"/>
    </row>
    <row r="52" spans="3:13" x14ac:dyDescent="0.2">
      <c r="C52" s="49"/>
      <c r="D52" s="49"/>
      <c r="J52" s="49"/>
      <c r="K52" s="49"/>
      <c r="L52" s="49"/>
      <c r="M52" s="49"/>
    </row>
    <row r="53" spans="3:13" x14ac:dyDescent="0.2">
      <c r="C53" s="49"/>
      <c r="D53" s="49"/>
      <c r="J53" s="49"/>
      <c r="K53" s="49"/>
      <c r="L53" s="49"/>
      <c r="M53" s="49"/>
    </row>
    <row r="54" spans="3:13" x14ac:dyDescent="0.2">
      <c r="C54" s="49"/>
      <c r="D54" s="49"/>
      <c r="J54" s="49"/>
      <c r="K54" s="49"/>
      <c r="L54" s="49"/>
      <c r="M54" s="49"/>
    </row>
    <row r="55" spans="3:13" x14ac:dyDescent="0.2">
      <c r="C55" s="49"/>
      <c r="D55" s="49"/>
      <c r="J55" s="49"/>
      <c r="K55" s="49"/>
      <c r="L55" s="49"/>
      <c r="M55" s="49"/>
    </row>
    <row r="56" spans="3:13" x14ac:dyDescent="0.2">
      <c r="C56" s="49"/>
      <c r="D56" s="49"/>
      <c r="J56" s="49"/>
      <c r="K56" s="49"/>
      <c r="L56" s="49"/>
      <c r="M56" s="49"/>
    </row>
    <row r="57" spans="3:13" x14ac:dyDescent="0.2">
      <c r="C57" s="49"/>
      <c r="D57" s="49"/>
      <c r="J57" s="49"/>
      <c r="K57" s="49"/>
      <c r="L57" s="49"/>
      <c r="M57" s="49"/>
    </row>
  </sheetData>
  <mergeCells count="3">
    <mergeCell ref="B1:M1"/>
    <mergeCell ref="B2:F2"/>
    <mergeCell ref="B3:M3"/>
  </mergeCells>
  <hyperlinks>
    <hyperlink ref="B1:K1" location="Cuprins_ro!B4" display="I. Balanța de plăți a Republicii Moldova în trimestrul I 2023 (date provizorii)" xr:uid="{00000000-0004-0000-1A00-000000000000}"/>
    <hyperlink ref="B1:C1" location="Cuprins_ro!B4" display="I. Balanța de plăți a Republicii Moldova în trimestrul I 2023 (date provizorii)" xr:uid="{4BE6899E-4ADF-4C94-B736-A276BBD0901D}"/>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39"/>
  <sheetViews>
    <sheetView showGridLines="0" showRowColHeaders="0" zoomScaleNormal="100" workbookViewId="0"/>
  </sheetViews>
  <sheetFormatPr defaultColWidth="9.140625" defaultRowHeight="11.25" customHeight="1" x14ac:dyDescent="0.15"/>
  <cols>
    <col min="1" max="1" customWidth="true" style="21" width="5.7109375" collapsed="false"/>
    <col min="2" max="2" customWidth="true" style="21" width="42.28515625" collapsed="false"/>
    <col min="3" max="3" customWidth="true" style="21" width="9.140625" collapsed="false"/>
    <col min="4" max="6" style="21" width="9.140625" collapsed="false"/>
    <col min="7" max="7" customWidth="true" style="21" width="9.7109375" collapsed="false"/>
    <col min="8" max="8" customWidth="true" style="21" width="8.7109375" collapsed="false"/>
    <col min="9" max="16384" style="21" width="9.140625" collapsed="false"/>
  </cols>
  <sheetData>
    <row r="1" spans="1:11" s="578" customFormat="1" ht="14.25" x14ac:dyDescent="0.2">
      <c r="A1" s="567"/>
      <c r="B1" s="752" t="s">
        <v>205</v>
      </c>
      <c r="C1" s="752"/>
      <c r="D1" s="752"/>
      <c r="E1" s="752"/>
      <c r="F1" s="752"/>
      <c r="G1" s="752"/>
      <c r="H1" s="752"/>
    </row>
    <row r="3" spans="1:11" s="578" customFormat="1" ht="14.25" x14ac:dyDescent="0.2">
      <c r="B3" s="889" t="s">
        <v>226</v>
      </c>
      <c r="C3" s="890"/>
      <c r="D3" s="890"/>
      <c r="E3" s="890"/>
      <c r="F3" s="890"/>
      <c r="G3" s="890"/>
      <c r="H3" s="890"/>
    </row>
    <row r="4" spans="1:11" ht="5.0999999999999996" customHeight="1" x14ac:dyDescent="0.2">
      <c r="B4" s="22"/>
      <c r="C4" s="22"/>
      <c r="D4" s="22"/>
      <c r="E4" s="22"/>
      <c r="F4" s="22"/>
      <c r="G4" s="22"/>
      <c r="H4" s="22"/>
    </row>
    <row r="5" spans="1:11" s="108" customFormat="1" ht="14.25" x14ac:dyDescent="0.2">
      <c r="B5" s="891" t="s">
        <v>209</v>
      </c>
      <c r="C5" s="891"/>
      <c r="D5" s="891"/>
      <c r="E5" s="891"/>
      <c r="F5" s="891"/>
      <c r="G5" s="891"/>
      <c r="H5" s="891"/>
    </row>
    <row r="6" spans="1:11" ht="11.25" customHeight="1" x14ac:dyDescent="0.15">
      <c r="B6" s="23"/>
    </row>
    <row r="10" spans="1:11" ht="11.25" customHeight="1" x14ac:dyDescent="0.2">
      <c r="K10" s="8"/>
    </row>
    <row r="19" spans="2:8" ht="11.25" customHeight="1" x14ac:dyDescent="0.15">
      <c r="E19" s="24"/>
    </row>
    <row r="20" spans="2:8" ht="11.25" customHeight="1" x14ac:dyDescent="0.15">
      <c r="E20" s="24"/>
    </row>
    <row r="21" spans="2:8" ht="11.25" customHeight="1" x14ac:dyDescent="0.15">
      <c r="E21" s="24"/>
    </row>
    <row r="22" spans="2:8" ht="11.25" customHeight="1" x14ac:dyDescent="0.15">
      <c r="E22" s="24"/>
    </row>
    <row r="23" spans="2:8" ht="11.25" customHeight="1" x14ac:dyDescent="0.15">
      <c r="E23" s="25"/>
    </row>
    <row r="24" spans="2:8" ht="11.25" customHeight="1" x14ac:dyDescent="0.15">
      <c r="E24" s="25"/>
    </row>
    <row r="25" spans="2:8" ht="11.25" customHeight="1" x14ac:dyDescent="0.15">
      <c r="E25" s="26"/>
    </row>
    <row r="26" spans="2:8" ht="11.25" customHeight="1" x14ac:dyDescent="0.15">
      <c r="E26" s="27"/>
    </row>
    <row r="31" spans="2:8" ht="10.5" x14ac:dyDescent="0.15">
      <c r="B31" s="3" t="s">
        <v>376</v>
      </c>
      <c r="C31" s="689">
        <v>0.79019241116035976</v>
      </c>
      <c r="E31" s="690"/>
      <c r="H31" s="588"/>
    </row>
    <row r="32" spans="2:8" ht="10.5" x14ac:dyDescent="0.15">
      <c r="B32" s="3" t="s">
        <v>377</v>
      </c>
      <c r="C32" s="689">
        <v>7.2199021290768869E-2</v>
      </c>
      <c r="E32" s="690"/>
      <c r="H32" s="588"/>
    </row>
    <row r="33" spans="2:8" ht="10.5" x14ac:dyDescent="0.15">
      <c r="B33" s="3" t="s">
        <v>378</v>
      </c>
      <c r="C33" s="689">
        <v>4.7756911173170047E-2</v>
      </c>
      <c r="E33" s="690"/>
      <c r="F33" s="28"/>
      <c r="H33" s="588"/>
    </row>
    <row r="34" spans="2:8" ht="10.5" x14ac:dyDescent="0.15">
      <c r="B34" s="553" t="s">
        <v>379</v>
      </c>
      <c r="C34" s="689">
        <v>3.7380543670415822E-2</v>
      </c>
      <c r="E34" s="690"/>
      <c r="F34" s="28"/>
      <c r="H34" s="588"/>
    </row>
    <row r="35" spans="2:8" ht="10.5" x14ac:dyDescent="0.15">
      <c r="B35" s="3" t="s">
        <v>380</v>
      </c>
      <c r="C35" s="689">
        <v>3.4639132996848655E-2</v>
      </c>
      <c r="E35" s="690"/>
      <c r="F35" s="28"/>
      <c r="H35" s="588"/>
    </row>
    <row r="36" spans="2:8" ht="10.5" x14ac:dyDescent="0.15">
      <c r="B36" s="3" t="s">
        <v>381</v>
      </c>
      <c r="C36" s="689">
        <v>1.0068919576746689E-2</v>
      </c>
      <c r="E36" s="690"/>
      <c r="F36" s="28"/>
      <c r="H36" s="588"/>
    </row>
    <row r="37" spans="2:8" ht="10.5" x14ac:dyDescent="0.15">
      <c r="B37" s="3" t="s">
        <v>382</v>
      </c>
      <c r="C37" s="689">
        <v>4.0736850195998058E-3</v>
      </c>
      <c r="E37" s="690"/>
      <c r="F37" s="28"/>
      <c r="H37" s="588"/>
    </row>
    <row r="38" spans="2:8" ht="10.5" x14ac:dyDescent="0.15">
      <c r="B38" s="3" t="s">
        <v>383</v>
      </c>
      <c r="C38" s="689">
        <v>3.6893751120905295E-3</v>
      </c>
      <c r="E38" s="690"/>
      <c r="F38" s="28"/>
      <c r="H38" s="588"/>
    </row>
    <row r="39" spans="2:8" ht="11.25" customHeight="1" x14ac:dyDescent="0.15">
      <c r="B39" s="2"/>
    </row>
  </sheetData>
  <mergeCells count="3">
    <mergeCell ref="B1:H1"/>
    <mergeCell ref="B3:H3"/>
    <mergeCell ref="B5:H5"/>
  </mergeCells>
  <hyperlinks>
    <hyperlink ref="B1:C1" location="Cuprins_ro!B4" display="I. Balanța de plăți a Republicii Moldova în trimestrul I 2023 (date provizorii)" xr:uid="{C72F9046-7C16-4165-8EA2-36235EE90C08}"/>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I36"/>
  <sheetViews>
    <sheetView showGridLines="0" showRowColHeaders="0" zoomScaleNormal="100" workbookViewId="0"/>
  </sheetViews>
  <sheetFormatPr defaultRowHeight="14.25" x14ac:dyDescent="0.2"/>
  <cols>
    <col min="1" max="1" customWidth="true" style="8" width="5.7109375" collapsed="false"/>
    <col min="2" max="2" customWidth="true" style="8" width="54.7109375" collapsed="false"/>
    <col min="3" max="6" customWidth="true" style="8" width="11.28515625" collapsed="false"/>
    <col min="7" max="7" customWidth="true" style="481" width="11.28515625" collapsed="false"/>
    <col min="8" max="8" customWidth="true" style="8" width="11.28515625" collapsed="false"/>
    <col min="9" max="9" customWidth="true" style="8" width="11.7109375" collapsed="false"/>
    <col min="10" max="16384" style="8" width="9.140625" collapsed="false"/>
  </cols>
  <sheetData>
    <row r="1" spans="2:9" s="578" customFormat="1" x14ac:dyDescent="0.2">
      <c r="B1" s="893" t="s">
        <v>203</v>
      </c>
      <c r="C1" s="893"/>
      <c r="D1" s="893"/>
      <c r="E1" s="893"/>
      <c r="F1" s="893"/>
      <c r="G1" s="893"/>
      <c r="H1" s="893"/>
      <c r="I1" s="893"/>
    </row>
    <row r="3" spans="2:9" s="578" customFormat="1" x14ac:dyDescent="0.2">
      <c r="B3" s="792" t="s">
        <v>102</v>
      </c>
      <c r="C3" s="792"/>
      <c r="D3" s="792"/>
      <c r="E3" s="792"/>
      <c r="F3" s="792"/>
      <c r="G3" s="792"/>
      <c r="H3" s="888"/>
      <c r="I3" s="888"/>
    </row>
    <row r="4" spans="2:9" ht="5.0999999999999996" customHeight="1" x14ac:dyDescent="0.2">
      <c r="B4" s="30"/>
    </row>
    <row r="5" spans="2:9" s="68" customFormat="1" ht="12.75" thickBot="1" x14ac:dyDescent="0.25">
      <c r="B5" s="894"/>
      <c r="C5" s="896">
        <v>2024</v>
      </c>
      <c r="D5" s="897"/>
      <c r="E5" s="897"/>
      <c r="F5" s="898"/>
      <c r="G5" s="896">
        <v>2025</v>
      </c>
      <c r="H5" s="901"/>
      <c r="I5" s="788" t="s">
        <v>197</v>
      </c>
    </row>
    <row r="6" spans="2:9" s="68" customFormat="1" ht="12.75" thickBot="1" x14ac:dyDescent="0.25">
      <c r="B6" s="894"/>
      <c r="C6" s="147" t="s">
        <v>186</v>
      </c>
      <c r="D6" s="147" t="s">
        <v>182</v>
      </c>
      <c r="E6" s="147" t="s">
        <v>183</v>
      </c>
      <c r="F6" s="147" t="s">
        <v>88</v>
      </c>
      <c r="G6" s="147" t="s">
        <v>186</v>
      </c>
      <c r="H6" s="573" t="s">
        <v>0</v>
      </c>
      <c r="I6" s="903"/>
    </row>
    <row r="7" spans="2:9" s="21" customFormat="1" ht="11.25" thickBot="1" x14ac:dyDescent="0.2">
      <c r="B7" s="895"/>
      <c r="C7" s="899" t="s">
        <v>189</v>
      </c>
      <c r="D7" s="900"/>
      <c r="E7" s="900"/>
      <c r="F7" s="900"/>
      <c r="G7" s="900"/>
      <c r="H7" s="900"/>
      <c r="I7" s="904"/>
    </row>
    <row r="8" spans="2:9" s="21" customFormat="1" ht="12" thickTop="1" thickBot="1" x14ac:dyDescent="0.2">
      <c r="B8" s="41" t="s">
        <v>384</v>
      </c>
      <c r="C8" s="307">
        <v>-5855.51</v>
      </c>
      <c r="D8" s="307">
        <v>-5903.47</v>
      </c>
      <c r="E8" s="307">
        <v>-6377.02</v>
      </c>
      <c r="F8" s="307">
        <v>-6075.27</v>
      </c>
      <c r="G8" s="307">
        <v>-6509.9</v>
      </c>
      <c r="H8" s="307">
        <v>-7250.82</v>
      </c>
      <c r="I8" s="691">
        <v>0.193</v>
      </c>
    </row>
    <row r="9" spans="2:9" s="21" customFormat="1" ht="12" thickTop="1" thickBot="1" x14ac:dyDescent="0.2">
      <c r="B9" s="113" t="s">
        <v>361</v>
      </c>
      <c r="C9" s="308">
        <v>7727.87</v>
      </c>
      <c r="D9" s="308">
        <v>7562.64</v>
      </c>
      <c r="E9" s="308">
        <v>7894.21</v>
      </c>
      <c r="F9" s="308">
        <v>7859.17</v>
      </c>
      <c r="G9" s="308">
        <v>7858.34</v>
      </c>
      <c r="H9" s="308">
        <v>8281.91</v>
      </c>
      <c r="I9" s="692">
        <v>5.3999999999999999E-2</v>
      </c>
    </row>
    <row r="10" spans="2:9" s="21" customFormat="1" ht="12" thickTop="1" thickBot="1" x14ac:dyDescent="0.2">
      <c r="B10" s="113" t="s">
        <v>362</v>
      </c>
      <c r="C10" s="308">
        <v>13583.38</v>
      </c>
      <c r="D10" s="308">
        <v>13466.11</v>
      </c>
      <c r="E10" s="308">
        <v>14271.23</v>
      </c>
      <c r="F10" s="308">
        <v>13934.44</v>
      </c>
      <c r="G10" s="308">
        <v>14368.25</v>
      </c>
      <c r="H10" s="308">
        <v>15532.72</v>
      </c>
      <c r="I10" s="692">
        <v>0.115</v>
      </c>
    </row>
    <row r="11" spans="2:9" s="21" customFormat="1" ht="12" thickTop="1" thickBot="1" x14ac:dyDescent="0.2">
      <c r="B11" s="445" t="s">
        <v>385</v>
      </c>
      <c r="C11" s="309">
        <v>5393.23</v>
      </c>
      <c r="D11" s="309">
        <v>5288.61</v>
      </c>
      <c r="E11" s="309">
        <v>5681.85</v>
      </c>
      <c r="F11" s="309">
        <v>5483.57</v>
      </c>
      <c r="G11" s="309">
        <v>5441.8</v>
      </c>
      <c r="H11" s="309">
        <v>5938.25</v>
      </c>
      <c r="I11" s="693">
        <v>8.3000000000000004E-2</v>
      </c>
    </row>
    <row r="12" spans="2:9" s="21" customFormat="1" ht="12" thickTop="1" thickBot="1" x14ac:dyDescent="0.2">
      <c r="B12" s="445" t="s">
        <v>386</v>
      </c>
      <c r="C12" s="309">
        <v>5426.83</v>
      </c>
      <c r="D12" s="309">
        <v>5388.85</v>
      </c>
      <c r="E12" s="309">
        <v>5729.32</v>
      </c>
      <c r="F12" s="309">
        <v>5470.76</v>
      </c>
      <c r="G12" s="309">
        <v>5626.41</v>
      </c>
      <c r="H12" s="309">
        <v>6065.34</v>
      </c>
      <c r="I12" s="693">
        <v>0.109</v>
      </c>
    </row>
    <row r="13" spans="2:9" s="21" customFormat="1" ht="12" thickTop="1" thickBot="1" x14ac:dyDescent="0.2">
      <c r="B13" s="445" t="s">
        <v>387</v>
      </c>
      <c r="C13" s="309">
        <v>5363.52</v>
      </c>
      <c r="D13" s="309">
        <v>5253.28</v>
      </c>
      <c r="E13" s="309">
        <v>5636.97</v>
      </c>
      <c r="F13" s="309">
        <v>5894.7</v>
      </c>
      <c r="G13" s="309">
        <v>5967.88</v>
      </c>
      <c r="H13" s="309">
        <v>6542.92</v>
      </c>
      <c r="I13" s="693">
        <v>0.11</v>
      </c>
    </row>
    <row r="14" spans="2:9" s="21" customFormat="1" ht="12" thickTop="1" thickBot="1" x14ac:dyDescent="0.2">
      <c r="B14" s="150"/>
      <c r="C14" s="902" t="s">
        <v>6</v>
      </c>
      <c r="D14" s="902"/>
      <c r="E14" s="902"/>
      <c r="F14" s="902"/>
      <c r="G14" s="902"/>
      <c r="H14" s="902"/>
      <c r="I14" s="151" t="s">
        <v>187</v>
      </c>
    </row>
    <row r="15" spans="2:9" s="21" customFormat="1" ht="12" thickTop="1" thickBot="1" x14ac:dyDescent="0.2">
      <c r="B15" s="41" t="s">
        <v>388</v>
      </c>
      <c r="C15" s="513">
        <v>-34.5</v>
      </c>
      <c r="D15" s="513">
        <v>-34.200000000000003</v>
      </c>
      <c r="E15" s="513">
        <v>-35.5</v>
      </c>
      <c r="F15" s="513">
        <v>-33.4</v>
      </c>
      <c r="G15" s="513">
        <v>-35.6</v>
      </c>
      <c r="H15" s="513">
        <v>-38.5</v>
      </c>
      <c r="I15" s="514">
        <v>-5.0999999999999996</v>
      </c>
    </row>
    <row r="16" spans="2:9" s="21" customFormat="1" ht="12" thickTop="1" thickBot="1" x14ac:dyDescent="0.2">
      <c r="B16" s="445" t="s">
        <v>389</v>
      </c>
      <c r="C16" s="515">
        <v>56.9</v>
      </c>
      <c r="D16" s="515">
        <v>56.2</v>
      </c>
      <c r="E16" s="515">
        <v>55.3</v>
      </c>
      <c r="F16" s="515">
        <v>56.4</v>
      </c>
      <c r="G16" s="515">
        <v>54.7</v>
      </c>
      <c r="H16" s="515">
        <v>53.3</v>
      </c>
      <c r="I16" s="516">
        <v>-3.1</v>
      </c>
    </row>
    <row r="17" spans="2:9" s="21" customFormat="1" ht="12" thickTop="1" thickBot="1" x14ac:dyDescent="0.2">
      <c r="B17" s="445" t="s">
        <v>390</v>
      </c>
      <c r="C17" s="515">
        <v>40</v>
      </c>
      <c r="D17" s="515">
        <v>40</v>
      </c>
      <c r="E17" s="515">
        <v>40.1</v>
      </c>
      <c r="F17" s="515">
        <v>39.299999999999997</v>
      </c>
      <c r="G17" s="515">
        <v>39.200000000000003</v>
      </c>
      <c r="H17" s="515">
        <v>39</v>
      </c>
      <c r="I17" s="516">
        <v>-0.3</v>
      </c>
    </row>
    <row r="18" spans="2:9" s="21" customFormat="1" ht="21.75" thickTop="1" x14ac:dyDescent="0.15">
      <c r="B18" s="446" t="s">
        <v>391</v>
      </c>
      <c r="C18" s="517">
        <v>39.5</v>
      </c>
      <c r="D18" s="517">
        <v>39</v>
      </c>
      <c r="E18" s="517">
        <v>39.5</v>
      </c>
      <c r="F18" s="517">
        <v>42.3</v>
      </c>
      <c r="G18" s="517">
        <v>41.5</v>
      </c>
      <c r="H18" s="517">
        <v>42.1</v>
      </c>
      <c r="I18" s="518">
        <v>-0.2</v>
      </c>
    </row>
    <row r="19" spans="2:9" s="21" customFormat="1" ht="10.5" x14ac:dyDescent="0.15">
      <c r="B19" s="892" t="s">
        <v>262</v>
      </c>
      <c r="C19" s="892"/>
      <c r="D19" s="892"/>
      <c r="E19" s="892"/>
      <c r="F19" s="892"/>
      <c r="G19" s="892"/>
      <c r="H19" s="892"/>
      <c r="I19" s="892"/>
    </row>
    <row r="36" spans="2:2" x14ac:dyDescent="0.2">
      <c r="B36" s="552"/>
    </row>
  </sheetData>
  <mergeCells count="9">
    <mergeCell ref="B19:I19"/>
    <mergeCell ref="B1:I1"/>
    <mergeCell ref="B5:B7"/>
    <mergeCell ref="C5:F5"/>
    <mergeCell ref="C7:H7"/>
    <mergeCell ref="G5:H5"/>
    <mergeCell ref="C14:H14"/>
    <mergeCell ref="B3:I3"/>
    <mergeCell ref="I5:I7"/>
  </mergeCells>
  <hyperlinks>
    <hyperlink ref="B1:F1" location="Cuprins_ro!B34" display="II. Poziția investițională internațională la 31.03.2023 (date provizorii) " xr:uid="{00000000-0004-0000-1C00-000000000000}"/>
    <hyperlink ref="B1:I1" location="Cuprins_ro!B30" display="II. Poziția investițională internațională la 31.03.2025 (date provizorii) " xr:uid="{00000000-0004-0000-1C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36"/>
  <sheetViews>
    <sheetView showGridLines="0" showRowColHeaders="0" zoomScaleNormal="100" workbookViewId="0"/>
  </sheetViews>
  <sheetFormatPr defaultRowHeight="14.25" x14ac:dyDescent="0.2"/>
  <cols>
    <col min="1" max="1" customWidth="true" style="8" width="5.7109375" collapsed="false"/>
    <col min="2" max="2" customWidth="true" style="8" width="37.28515625" collapsed="false"/>
    <col min="3" max="3" customWidth="true" style="8" width="11.5703125" collapsed="false"/>
    <col min="4" max="5" customWidth="true" style="8" width="14.7109375" collapsed="false"/>
    <col min="6" max="6" customWidth="true" style="8" width="15.85546875" collapsed="false"/>
    <col min="7" max="7" customWidth="true" style="8" width="17.28515625" collapsed="false"/>
    <col min="8" max="8" customWidth="true" style="8" width="14.140625" collapsed="false"/>
    <col min="9" max="9" customWidth="true" style="8" width="12.85546875" collapsed="false"/>
    <col min="10" max="16384" style="8" width="9.140625" collapsed="false"/>
  </cols>
  <sheetData>
    <row r="1" spans="2:10" s="578" customFormat="1" x14ac:dyDescent="0.2">
      <c r="B1" s="893" t="s">
        <v>203</v>
      </c>
      <c r="C1" s="893"/>
      <c r="D1" s="893"/>
      <c r="E1" s="893"/>
      <c r="F1" s="893"/>
      <c r="G1" s="893"/>
      <c r="H1" s="893"/>
      <c r="I1" s="893"/>
      <c r="J1" s="185"/>
    </row>
    <row r="3" spans="2:10" s="578" customFormat="1" x14ac:dyDescent="0.2">
      <c r="B3" s="792" t="s">
        <v>103</v>
      </c>
      <c r="C3" s="792"/>
      <c r="D3" s="792"/>
      <c r="E3" s="792"/>
      <c r="F3" s="792"/>
      <c r="G3" s="792"/>
      <c r="H3" s="792"/>
      <c r="I3" s="792"/>
      <c r="J3" s="30"/>
    </row>
    <row r="4" spans="2:10" ht="5.0999999999999996" customHeight="1" x14ac:dyDescent="0.2">
      <c r="B4" s="152"/>
    </row>
    <row r="5" spans="2:10" s="68" customFormat="1" ht="12.75" thickBot="1" x14ac:dyDescent="0.25">
      <c r="B5" s="905"/>
      <c r="C5" s="907" t="s">
        <v>496</v>
      </c>
      <c r="D5" s="909" t="s">
        <v>392</v>
      </c>
      <c r="E5" s="789"/>
      <c r="F5" s="789"/>
      <c r="G5" s="789"/>
      <c r="H5" s="910"/>
      <c r="I5" s="909" t="s">
        <v>393</v>
      </c>
    </row>
    <row r="6" spans="2:10" s="68" customFormat="1" ht="24.75" thickBot="1" x14ac:dyDescent="0.25">
      <c r="B6" s="906"/>
      <c r="C6" s="908"/>
      <c r="D6" s="296" t="s">
        <v>394</v>
      </c>
      <c r="E6" s="296" t="s">
        <v>395</v>
      </c>
      <c r="F6" s="296" t="s">
        <v>396</v>
      </c>
      <c r="G6" s="296" t="s">
        <v>397</v>
      </c>
      <c r="H6" s="296" t="s">
        <v>398</v>
      </c>
      <c r="I6" s="911"/>
    </row>
    <row r="7" spans="2:10" s="68" customFormat="1" ht="13.5" thickTop="1" thickBot="1" x14ac:dyDescent="0.25">
      <c r="B7" s="297" t="s">
        <v>399</v>
      </c>
      <c r="C7" s="389">
        <v>-6075.27</v>
      </c>
      <c r="D7" s="389">
        <v>-1175.54</v>
      </c>
      <c r="E7" s="389">
        <v>-1871.97</v>
      </c>
      <c r="F7" s="389">
        <v>81.59</v>
      </c>
      <c r="G7" s="389">
        <v>-662.01</v>
      </c>
      <c r="H7" s="390">
        <v>1276.8499999999999</v>
      </c>
      <c r="I7" s="389">
        <v>-7250.82</v>
      </c>
      <c r="J7" s="254"/>
    </row>
    <row r="8" spans="2:10" s="68" customFormat="1" ht="13.5" thickTop="1" thickBot="1" x14ac:dyDescent="0.25">
      <c r="B8" s="292" t="s">
        <v>361</v>
      </c>
      <c r="C8" s="391">
        <v>7859.17</v>
      </c>
      <c r="D8" s="391">
        <v>422.74</v>
      </c>
      <c r="E8" s="391">
        <v>-1296.9100000000001</v>
      </c>
      <c r="F8" s="391">
        <v>8.68</v>
      </c>
      <c r="G8" s="391">
        <v>438.86</v>
      </c>
      <c r="H8" s="293">
        <v>1272.1099999999999</v>
      </c>
      <c r="I8" s="391">
        <v>8281.91</v>
      </c>
    </row>
    <row r="9" spans="2:10" s="68" customFormat="1" ht="13.5" thickTop="1" thickBot="1" x14ac:dyDescent="0.25">
      <c r="B9" s="291" t="s">
        <v>349</v>
      </c>
      <c r="C9" s="392">
        <v>519.99</v>
      </c>
      <c r="D9" s="392">
        <v>31.98</v>
      </c>
      <c r="E9" s="392">
        <v>31.5</v>
      </c>
      <c r="F9" s="393" t="s">
        <v>52</v>
      </c>
      <c r="G9" s="392">
        <v>0.48</v>
      </c>
      <c r="H9" s="394" t="s">
        <v>52</v>
      </c>
      <c r="I9" s="392">
        <v>551.97</v>
      </c>
    </row>
    <row r="10" spans="2:10" s="68" customFormat="1" ht="13.5" thickTop="1" thickBot="1" x14ac:dyDescent="0.25">
      <c r="B10" s="291" t="s">
        <v>357</v>
      </c>
      <c r="C10" s="392">
        <v>99.18</v>
      </c>
      <c r="D10" s="392">
        <v>28.91</v>
      </c>
      <c r="E10" s="392">
        <v>28.88</v>
      </c>
      <c r="F10" s="392">
        <v>0.01</v>
      </c>
      <c r="G10" s="392">
        <v>0.02</v>
      </c>
      <c r="H10" s="394" t="s">
        <v>52</v>
      </c>
      <c r="I10" s="392">
        <v>128.09</v>
      </c>
    </row>
    <row r="11" spans="2:10" s="68" customFormat="1" ht="13.5" thickTop="1" thickBot="1" x14ac:dyDescent="0.25">
      <c r="B11" s="291" t="s">
        <v>400</v>
      </c>
      <c r="C11" s="392">
        <v>1756.43</v>
      </c>
      <c r="D11" s="392">
        <v>-92.82</v>
      </c>
      <c r="E11" s="392">
        <v>-1453.19</v>
      </c>
      <c r="F11" s="393" t="s">
        <v>52</v>
      </c>
      <c r="G11" s="392">
        <v>88.27</v>
      </c>
      <c r="H11" s="395">
        <v>1272.1099999999999</v>
      </c>
      <c r="I11" s="392">
        <v>1663.61</v>
      </c>
    </row>
    <row r="12" spans="2:10" s="68" customFormat="1" ht="13.5" thickTop="1" thickBot="1" x14ac:dyDescent="0.25">
      <c r="B12" s="291" t="s">
        <v>401</v>
      </c>
      <c r="C12" s="392">
        <v>5483.57</v>
      </c>
      <c r="D12" s="392">
        <v>454.67</v>
      </c>
      <c r="E12" s="392">
        <v>95.91</v>
      </c>
      <c r="F12" s="392">
        <v>8.67</v>
      </c>
      <c r="G12" s="392">
        <v>350.1</v>
      </c>
      <c r="H12" s="394" t="s">
        <v>52</v>
      </c>
      <c r="I12" s="392">
        <v>5938.25</v>
      </c>
    </row>
    <row r="13" spans="2:10" s="68" customFormat="1" ht="13.5" thickTop="1" thickBot="1" x14ac:dyDescent="0.25">
      <c r="B13" s="298" t="s">
        <v>362</v>
      </c>
      <c r="C13" s="391">
        <v>13934.44</v>
      </c>
      <c r="D13" s="391">
        <v>1598.28</v>
      </c>
      <c r="E13" s="391">
        <v>575.05999999999995</v>
      </c>
      <c r="F13" s="391">
        <v>-72.91</v>
      </c>
      <c r="G13" s="391">
        <v>1100.8699999999999</v>
      </c>
      <c r="H13" s="293">
        <v>-4.75</v>
      </c>
      <c r="I13" s="391">
        <v>15532.72</v>
      </c>
    </row>
    <row r="14" spans="2:10" s="68" customFormat="1" ht="13.5" thickTop="1" thickBot="1" x14ac:dyDescent="0.25">
      <c r="B14" s="291" t="s">
        <v>356</v>
      </c>
      <c r="C14" s="392">
        <v>5470.76</v>
      </c>
      <c r="D14" s="392">
        <v>594.57000000000005</v>
      </c>
      <c r="E14" s="392">
        <v>244.83</v>
      </c>
      <c r="F14" s="392">
        <v>-72.930000000000007</v>
      </c>
      <c r="G14" s="392">
        <v>427.18</v>
      </c>
      <c r="H14" s="395">
        <v>-4.5199999999999996</v>
      </c>
      <c r="I14" s="392">
        <v>6065.34</v>
      </c>
    </row>
    <row r="15" spans="2:10" s="68" customFormat="1" ht="13.5" thickTop="1" thickBot="1" x14ac:dyDescent="0.25">
      <c r="B15" s="291" t="s">
        <v>357</v>
      </c>
      <c r="C15" s="519">
        <v>17.329999999999998</v>
      </c>
      <c r="D15" s="519">
        <v>-9.8000000000000007</v>
      </c>
      <c r="E15" s="519">
        <v>-10.07</v>
      </c>
      <c r="F15" s="519">
        <v>0.02</v>
      </c>
      <c r="G15" s="519">
        <v>0.25</v>
      </c>
      <c r="H15" s="520" t="s">
        <v>52</v>
      </c>
      <c r="I15" s="392">
        <v>7.53</v>
      </c>
    </row>
    <row r="16" spans="2:10" s="68" customFormat="1" ht="12.75" thickTop="1" x14ac:dyDescent="0.2">
      <c r="B16" s="294" t="s">
        <v>400</v>
      </c>
      <c r="C16" s="396">
        <v>8446.35</v>
      </c>
      <c r="D16" s="396">
        <v>1013.5</v>
      </c>
      <c r="E16" s="396">
        <v>340.3</v>
      </c>
      <c r="F16" s="398" t="s">
        <v>52</v>
      </c>
      <c r="G16" s="397">
        <v>673.44</v>
      </c>
      <c r="H16" s="399">
        <v>-0.23</v>
      </c>
      <c r="I16" s="396">
        <v>9459.85</v>
      </c>
    </row>
    <row r="17" spans="2:9" s="21" customFormat="1" ht="10.5" x14ac:dyDescent="0.15">
      <c r="B17" s="760" t="s">
        <v>402</v>
      </c>
      <c r="C17" s="760"/>
      <c r="D17" s="760"/>
      <c r="E17" s="760"/>
      <c r="F17" s="760"/>
      <c r="G17" s="760"/>
      <c r="H17" s="760"/>
      <c r="I17" s="760"/>
    </row>
    <row r="18" spans="2:9" s="21" customFormat="1" ht="10.5" x14ac:dyDescent="0.15">
      <c r="B18" s="760" t="s">
        <v>262</v>
      </c>
      <c r="C18" s="760"/>
      <c r="D18" s="760"/>
      <c r="E18" s="760"/>
      <c r="F18" s="760"/>
      <c r="G18" s="760"/>
      <c r="H18" s="760"/>
      <c r="I18" s="760"/>
    </row>
    <row r="19" spans="2:9" s="21" customFormat="1" ht="10.5" x14ac:dyDescent="0.15">
      <c r="B19" s="760" t="s">
        <v>512</v>
      </c>
      <c r="C19" s="760"/>
      <c r="D19" s="760"/>
      <c r="E19" s="760"/>
      <c r="F19" s="760"/>
      <c r="G19" s="760"/>
      <c r="H19" s="760"/>
      <c r="I19" s="760"/>
    </row>
    <row r="20" spans="2:9" ht="20.25" customHeight="1" x14ac:dyDescent="0.2"/>
    <row r="36" spans="2:2" x14ac:dyDescent="0.2">
      <c r="B36" s="552"/>
    </row>
  </sheetData>
  <mergeCells count="9">
    <mergeCell ref="B3:I3"/>
    <mergeCell ref="B1:I1"/>
    <mergeCell ref="B19:I19"/>
    <mergeCell ref="B17:I17"/>
    <mergeCell ref="B5:B6"/>
    <mergeCell ref="C5:C6"/>
    <mergeCell ref="D5:H5"/>
    <mergeCell ref="I5:I6"/>
    <mergeCell ref="B18:I18"/>
  </mergeCells>
  <hyperlinks>
    <hyperlink ref="B1:F1" location="Cuprins_ro!B34" display="II. Poziția investițională internațională la 31.03.2023 (date provizorii) " xr:uid="{95E05C2D-D0B4-45A7-B556-8E47D241E2A7}"/>
    <hyperlink ref="B1:I1" location="Cuprins_ro!B30" display="II. Poziția investițională internațională la 31.03.2025 (date provizorii) " xr:uid="{0B51C307-F85F-4868-A885-410768B4698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N40"/>
  <sheetViews>
    <sheetView showGridLines="0" showRowColHeaders="0" zoomScale="130" zoomScaleNormal="130" workbookViewId="0">
      <selection activeCell="L34" sqref="L34"/>
    </sheetView>
  </sheetViews>
  <sheetFormatPr defaultColWidth="9.140625" defaultRowHeight="14.25" x14ac:dyDescent="0.2"/>
  <cols>
    <col min="1" max="1" customWidth="true" style="153" width="5.7109375" collapsed="false"/>
    <col min="2" max="2" customWidth="true" style="153" width="35.42578125" collapsed="false"/>
    <col min="3" max="8" customWidth="true" style="153" width="12.28515625" collapsed="false"/>
    <col min="9" max="16384" style="153" width="9.140625" collapsed="false"/>
  </cols>
  <sheetData>
    <row r="1" spans="2:8" s="578" customFormat="1" x14ac:dyDescent="0.2">
      <c r="B1" s="752" t="s">
        <v>203</v>
      </c>
      <c r="C1" s="752"/>
      <c r="D1" s="752"/>
      <c r="E1" s="752"/>
      <c r="F1" s="752"/>
      <c r="G1" s="752"/>
      <c r="H1" s="752"/>
    </row>
    <row r="2" spans="2:8" ht="12" customHeight="1" x14ac:dyDescent="0.2"/>
    <row r="3" spans="2:8" s="694" customFormat="1" ht="30" customHeight="1" x14ac:dyDescent="0.25">
      <c r="B3" s="856" t="s">
        <v>513</v>
      </c>
      <c r="C3" s="856"/>
      <c r="D3" s="856"/>
      <c r="E3" s="856"/>
      <c r="F3" s="856"/>
      <c r="G3" s="856"/>
      <c r="H3" s="856"/>
    </row>
    <row r="4" spans="2:8" s="154" customFormat="1" ht="5.0999999999999996" customHeight="1" x14ac:dyDescent="0.25">
      <c r="B4" s="155"/>
      <c r="C4" s="155"/>
      <c r="D4" s="155"/>
      <c r="E4" s="155"/>
      <c r="F4" s="155"/>
      <c r="G4" s="155"/>
      <c r="H4" s="155"/>
    </row>
    <row r="5" spans="2:8" s="154" customFormat="1" x14ac:dyDescent="0.25">
      <c r="B5" s="914" t="s">
        <v>148</v>
      </c>
      <c r="C5" s="914"/>
      <c r="D5" s="914"/>
      <c r="E5" s="914"/>
      <c r="F5" s="914"/>
      <c r="G5" s="914"/>
      <c r="H5" s="914"/>
    </row>
    <row r="6" spans="2:8" x14ac:dyDescent="0.2">
      <c r="B6" s="156"/>
    </row>
    <row r="7" spans="2:8" x14ac:dyDescent="0.2">
      <c r="B7" s="156"/>
    </row>
    <row r="8" spans="2:8" x14ac:dyDescent="0.2">
      <c r="B8" s="156"/>
    </row>
    <row r="9" spans="2:8" x14ac:dyDescent="0.2">
      <c r="B9" s="156"/>
      <c r="C9" s="157"/>
      <c r="D9" s="157"/>
      <c r="E9" s="157"/>
      <c r="F9" s="157"/>
      <c r="G9" s="157"/>
      <c r="H9" s="157"/>
    </row>
    <row r="10" spans="2:8" x14ac:dyDescent="0.2">
      <c r="B10" s="156"/>
    </row>
    <row r="11" spans="2:8" x14ac:dyDescent="0.2">
      <c r="B11" s="156"/>
    </row>
    <row r="12" spans="2:8" x14ac:dyDescent="0.2">
      <c r="B12" s="156"/>
    </row>
    <row r="13" spans="2:8" x14ac:dyDescent="0.2">
      <c r="B13" s="156"/>
    </row>
    <row r="14" spans="2:8" x14ac:dyDescent="0.2">
      <c r="B14" s="156"/>
    </row>
    <row r="15" spans="2:8" x14ac:dyDescent="0.2">
      <c r="B15" s="156"/>
    </row>
    <row r="16" spans="2:8" x14ac:dyDescent="0.2">
      <c r="B16" s="156"/>
    </row>
    <row r="17" spans="2:8" x14ac:dyDescent="0.2">
      <c r="B17" s="156"/>
    </row>
    <row r="18" spans="2:8" x14ac:dyDescent="0.2">
      <c r="B18" s="156"/>
    </row>
    <row r="19" spans="2:8" x14ac:dyDescent="0.2">
      <c r="B19" s="156"/>
    </row>
    <row r="20" spans="2:8" x14ac:dyDescent="0.2">
      <c r="B20" s="156"/>
    </row>
    <row r="21" spans="2:8" x14ac:dyDescent="0.2">
      <c r="B21" s="156"/>
    </row>
    <row r="22" spans="2:8" x14ac:dyDescent="0.2">
      <c r="B22" s="156"/>
    </row>
    <row r="23" spans="2:8" x14ac:dyDescent="0.2">
      <c r="B23" s="156"/>
    </row>
    <row r="24" spans="2:8" x14ac:dyDescent="0.2">
      <c r="B24" s="156"/>
    </row>
    <row r="25" spans="2:8" x14ac:dyDescent="0.2">
      <c r="B25" s="156"/>
    </row>
    <row r="26" spans="2:8" x14ac:dyDescent="0.2">
      <c r="B26" s="156"/>
    </row>
    <row r="27" spans="2:8" x14ac:dyDescent="0.2">
      <c r="B27" s="156"/>
    </row>
    <row r="28" spans="2:8" x14ac:dyDescent="0.2">
      <c r="B28" s="156"/>
    </row>
    <row r="29" spans="2:8" s="695" customFormat="1" ht="10.5" x14ac:dyDescent="0.15">
      <c r="B29" s="760" t="s">
        <v>262</v>
      </c>
      <c r="C29" s="760"/>
      <c r="D29" s="760"/>
      <c r="E29" s="760"/>
      <c r="F29" s="760"/>
      <c r="G29" s="760"/>
      <c r="H29" s="760"/>
    </row>
    <row r="30" spans="2:8" x14ac:dyDescent="0.2">
      <c r="B30" s="233"/>
      <c r="C30" s="233"/>
      <c r="D30" s="233"/>
      <c r="E30" s="233"/>
      <c r="F30" s="233"/>
      <c r="G30" s="478"/>
      <c r="H30" s="233"/>
    </row>
    <row r="31" spans="2:8" ht="15" customHeight="1" x14ac:dyDescent="0.2">
      <c r="B31" s="912"/>
      <c r="C31" s="777">
        <v>2024</v>
      </c>
      <c r="D31" s="778"/>
      <c r="E31" s="778"/>
      <c r="F31" s="915"/>
      <c r="G31" s="777">
        <v>2025</v>
      </c>
      <c r="H31" s="915"/>
    </row>
    <row r="32" spans="2:8" s="695" customFormat="1" ht="10.5" x14ac:dyDescent="0.15">
      <c r="B32" s="913"/>
      <c r="C32" s="484" t="s">
        <v>186</v>
      </c>
      <c r="D32" s="484" t="s">
        <v>182</v>
      </c>
      <c r="E32" s="484" t="s">
        <v>183</v>
      </c>
      <c r="F32" s="485" t="s">
        <v>88</v>
      </c>
      <c r="G32" s="484" t="s">
        <v>186</v>
      </c>
      <c r="H32" s="228" t="s">
        <v>0</v>
      </c>
    </row>
    <row r="33" spans="2:14" s="695" customFormat="1" ht="10.5" x14ac:dyDescent="0.15">
      <c r="B33" s="158" t="s">
        <v>403</v>
      </c>
      <c r="C33" s="521">
        <v>31.433268485239601</v>
      </c>
      <c r="D33" s="521">
        <v>30.334782311577811</v>
      </c>
      <c r="E33" s="521">
        <v>31.334848741997501</v>
      </c>
      <c r="F33" s="521">
        <v>29.881969237937312</v>
      </c>
      <c r="G33" s="521">
        <v>29.484592053597225</v>
      </c>
      <c r="H33" s="521">
        <v>31.48582762499754</v>
      </c>
      <c r="I33" s="696"/>
      <c r="J33" s="696"/>
      <c r="K33" s="696"/>
      <c r="L33" s="696"/>
      <c r="M33" s="696"/>
      <c r="N33" s="696"/>
    </row>
    <row r="34" spans="2:14" s="695" customFormat="1" ht="10.5" x14ac:dyDescent="0.15">
      <c r="B34" s="551" t="s">
        <v>452</v>
      </c>
      <c r="C34" s="521">
        <v>-21.530941019638139</v>
      </c>
      <c r="D34" s="521">
        <v>-20.683324704326203</v>
      </c>
      <c r="E34" s="521">
        <v>-21.839969506342179</v>
      </c>
      <c r="F34" s="521">
        <v>-23.252587589023062</v>
      </c>
      <c r="G34" s="521">
        <v>-23.320321098336773</v>
      </c>
      <c r="H34" s="521">
        <v>-25.056631686006192</v>
      </c>
      <c r="I34" s="696"/>
      <c r="J34" s="696"/>
      <c r="K34" s="696"/>
      <c r="L34" s="696"/>
      <c r="M34" s="696"/>
      <c r="N34" s="696"/>
    </row>
    <row r="35" spans="2:14" s="695" customFormat="1" ht="10.5" x14ac:dyDescent="0.15">
      <c r="B35" s="158" t="s">
        <v>487</v>
      </c>
      <c r="C35" s="521">
        <v>-3.8929464744148365</v>
      </c>
      <c r="D35" s="521">
        <v>-3.2091798736806019</v>
      </c>
      <c r="E35" s="521">
        <v>-3.0428552747628812</v>
      </c>
      <c r="F35" s="521">
        <v>-3.0718656904211681</v>
      </c>
      <c r="G35" s="521">
        <v>-2.7991507727869327</v>
      </c>
      <c r="H35" s="521">
        <v>-3.0514422415254394</v>
      </c>
      <c r="I35" s="696"/>
      <c r="J35" s="696"/>
      <c r="K35" s="696"/>
      <c r="L35" s="696"/>
      <c r="M35" s="696"/>
      <c r="N35" s="696"/>
    </row>
    <row r="36" spans="2:14" s="695" customFormat="1" ht="10.5" x14ac:dyDescent="0.15">
      <c r="B36" s="158" t="s">
        <v>405</v>
      </c>
      <c r="C36" s="521">
        <v>-40.487526555529911</v>
      </c>
      <c r="D36" s="521">
        <v>-40.630983116102428</v>
      </c>
      <c r="E36" s="521">
        <v>-41.937237597344605</v>
      </c>
      <c r="F36" s="521">
        <v>-36.937551716066842</v>
      </c>
      <c r="G36" s="521">
        <v>-39.022003603808301</v>
      </c>
      <c r="H36" s="521">
        <v>-41.75706746968617</v>
      </c>
      <c r="I36" s="696"/>
      <c r="J36" s="696"/>
      <c r="K36" s="696"/>
      <c r="L36" s="696"/>
      <c r="M36" s="696"/>
      <c r="N36" s="696"/>
    </row>
    <row r="37" spans="2:14" s="695" customFormat="1" ht="10.5" x14ac:dyDescent="0.15">
      <c r="B37" s="158" t="s">
        <v>406</v>
      </c>
      <c r="C37" s="521">
        <v>-34.478086682902251</v>
      </c>
      <c r="D37" s="521">
        <v>-34.188900407127925</v>
      </c>
      <c r="E37" s="521">
        <v>-35.484947971732232</v>
      </c>
      <c r="F37" s="521">
        <v>-33.380219007379004</v>
      </c>
      <c r="G37" s="521">
        <v>-35.556883421334781</v>
      </c>
      <c r="H37" s="521">
        <v>-38.529313772220256</v>
      </c>
      <c r="I37" s="696"/>
      <c r="J37" s="696"/>
      <c r="K37" s="696"/>
      <c r="L37" s="696"/>
      <c r="M37" s="696"/>
      <c r="N37" s="696"/>
    </row>
    <row r="38" spans="2:14" x14ac:dyDescent="0.2">
      <c r="C38" s="159"/>
      <c r="D38" s="159"/>
      <c r="E38" s="159"/>
      <c r="F38" s="159"/>
      <c r="G38" s="159"/>
      <c r="H38" s="159"/>
    </row>
    <row r="40" spans="2:14" x14ac:dyDescent="0.2">
      <c r="C40" s="160"/>
      <c r="D40" s="160"/>
      <c r="E40" s="160"/>
      <c r="F40" s="160"/>
      <c r="G40" s="160"/>
      <c r="H40" s="160"/>
    </row>
  </sheetData>
  <mergeCells count="7">
    <mergeCell ref="B1:H1"/>
    <mergeCell ref="B31:B32"/>
    <mergeCell ref="B3:H3"/>
    <mergeCell ref="B5:H5"/>
    <mergeCell ref="C31:F31"/>
    <mergeCell ref="B29:H29"/>
    <mergeCell ref="G31:H31"/>
  </mergeCells>
  <hyperlinks>
    <hyperlink ref="B1:F1" location="Cuprins_ro!B34" display="II. Poziția investițională internațională la 31.03.2023 (date provizorii) " xr:uid="{00000000-0004-0000-1E00-000000000000}"/>
    <hyperlink ref="B1:H1" location="Cuprins_ro!B30" display="II. Poziția investițională internațională la 31.03.2024 (date provizorii) " xr:uid="{00000000-0004-0000-1E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Y89"/>
  <sheetViews>
    <sheetView showGridLines="0" showRowColHeaders="0" zoomScaleNormal="100" workbookViewId="0"/>
  </sheetViews>
  <sheetFormatPr defaultRowHeight="10.5" x14ac:dyDescent="0.15"/>
  <cols>
    <col min="1" max="1" customWidth="true" style="21" width="5.7109375" collapsed="false"/>
    <col min="2" max="2" customWidth="true" style="21" width="49.140625" collapsed="false"/>
    <col min="3" max="3" customWidth="true" style="21" width="16.28515625" collapsed="false"/>
    <col min="4" max="9" customWidth="true" style="21" width="10.140625" collapsed="false"/>
    <col min="10" max="16384" style="21" width="9.140625" collapsed="false"/>
  </cols>
  <sheetData>
    <row r="1" spans="2:25" s="578" customFormat="1" ht="14.25" x14ac:dyDescent="0.2">
      <c r="B1" s="752" t="s">
        <v>205</v>
      </c>
      <c r="C1" s="753"/>
      <c r="D1" s="753"/>
      <c r="E1" s="753"/>
      <c r="F1" s="753"/>
      <c r="G1" s="753"/>
      <c r="H1" s="753"/>
      <c r="I1" s="753"/>
    </row>
    <row r="2" spans="2:25" s="8" customFormat="1" ht="11.25" customHeight="1" x14ac:dyDescent="0.2">
      <c r="B2" s="250"/>
      <c r="C2" s="250"/>
      <c r="D2" s="250"/>
      <c r="E2" s="250"/>
      <c r="F2" s="250"/>
      <c r="G2" s="250"/>
      <c r="H2" s="250"/>
      <c r="I2" s="250"/>
    </row>
    <row r="3" spans="2:25" s="578" customFormat="1" ht="14.25" x14ac:dyDescent="0.2">
      <c r="B3" s="770" t="s">
        <v>5</v>
      </c>
      <c r="C3" s="770"/>
      <c r="D3" s="770"/>
      <c r="E3" s="770"/>
      <c r="F3" s="770"/>
      <c r="G3" s="770"/>
      <c r="H3" s="770"/>
      <c r="I3" s="770"/>
    </row>
    <row r="4" spans="2:25" ht="5.0999999999999996" customHeight="1" x14ac:dyDescent="0.15">
      <c r="B4" s="29"/>
      <c r="C4" s="29"/>
    </row>
    <row r="5" spans="2:25" s="68" customFormat="1" ht="12" x14ac:dyDescent="0.2">
      <c r="B5" s="763"/>
      <c r="C5" s="768" t="s">
        <v>51</v>
      </c>
      <c r="D5" s="765">
        <v>2024</v>
      </c>
      <c r="E5" s="766"/>
      <c r="F5" s="766"/>
      <c r="G5" s="767"/>
      <c r="H5" s="765">
        <v>2025</v>
      </c>
      <c r="I5" s="771"/>
    </row>
    <row r="6" spans="2:25" s="68" customFormat="1" ht="12.75" thickBot="1" x14ac:dyDescent="0.25">
      <c r="B6" s="764"/>
      <c r="C6" s="769"/>
      <c r="D6" s="282" t="s">
        <v>186</v>
      </c>
      <c r="E6" s="282" t="s">
        <v>182</v>
      </c>
      <c r="F6" s="282" t="s">
        <v>183</v>
      </c>
      <c r="G6" s="283" t="s">
        <v>88</v>
      </c>
      <c r="H6" s="282" t="s">
        <v>186</v>
      </c>
      <c r="I6" s="282" t="s">
        <v>0</v>
      </c>
    </row>
    <row r="7" spans="2:25" s="68" customFormat="1" ht="13.5" thickTop="1" thickBot="1" x14ac:dyDescent="0.25">
      <c r="B7" s="284" t="s">
        <v>249</v>
      </c>
      <c r="C7" s="285" t="s">
        <v>250</v>
      </c>
      <c r="D7" s="319">
        <v>68171</v>
      </c>
      <c r="E7" s="320">
        <v>75606</v>
      </c>
      <c r="F7" s="320">
        <v>91797</v>
      </c>
      <c r="G7" s="320">
        <v>88243</v>
      </c>
      <c r="H7" s="320">
        <v>72980</v>
      </c>
      <c r="I7" s="320">
        <v>82313</v>
      </c>
      <c r="O7" s="599"/>
      <c r="P7" s="599"/>
      <c r="Q7" s="599"/>
      <c r="R7" s="599"/>
      <c r="S7" s="599"/>
      <c r="T7" s="599"/>
      <c r="U7" s="599"/>
      <c r="V7" s="599"/>
      <c r="W7" s="599"/>
      <c r="X7" s="599"/>
      <c r="Y7" s="599"/>
    </row>
    <row r="8" spans="2:25" s="68" customFormat="1" ht="13.5" thickTop="1" thickBot="1" x14ac:dyDescent="0.25">
      <c r="B8" s="286" t="s">
        <v>249</v>
      </c>
      <c r="C8" s="287" t="s">
        <v>189</v>
      </c>
      <c r="D8" s="372">
        <v>3842</v>
      </c>
      <c r="E8" s="288">
        <v>4254</v>
      </c>
      <c r="F8" s="288">
        <v>5214</v>
      </c>
      <c r="G8" s="288">
        <v>4890</v>
      </c>
      <c r="H8" s="496">
        <v>3951</v>
      </c>
      <c r="I8" s="496">
        <v>4765</v>
      </c>
      <c r="O8" s="599"/>
      <c r="P8" s="599"/>
      <c r="Q8" s="599"/>
      <c r="R8" s="599"/>
      <c r="S8" s="599"/>
      <c r="T8" s="599"/>
      <c r="U8" s="599"/>
      <c r="V8" s="599"/>
      <c r="W8" s="599"/>
      <c r="X8" s="599"/>
      <c r="Y8" s="599"/>
    </row>
    <row r="9" spans="2:25" s="68" customFormat="1" ht="13.5" thickTop="1" thickBot="1" x14ac:dyDescent="0.25">
      <c r="B9" s="286" t="s">
        <v>251</v>
      </c>
      <c r="C9" s="289" t="s">
        <v>6</v>
      </c>
      <c r="D9" s="405">
        <v>102</v>
      </c>
      <c r="E9" s="59">
        <v>102.5</v>
      </c>
      <c r="F9" s="59">
        <v>98.1</v>
      </c>
      <c r="G9" s="59">
        <v>98.7</v>
      </c>
      <c r="H9" s="497">
        <v>98.8</v>
      </c>
      <c r="I9" s="497">
        <v>101.1</v>
      </c>
      <c r="S9" s="599"/>
      <c r="T9" s="599"/>
      <c r="U9" s="599"/>
      <c r="V9" s="599"/>
      <c r="W9" s="599"/>
      <c r="X9" s="599"/>
      <c r="Y9" s="599"/>
    </row>
    <row r="10" spans="2:25" s="68" customFormat="1" ht="13.5" thickTop="1" thickBot="1" x14ac:dyDescent="0.25">
      <c r="B10" s="286" t="s">
        <v>252</v>
      </c>
      <c r="C10" s="289" t="s">
        <v>6</v>
      </c>
      <c r="D10" s="373">
        <v>96.2</v>
      </c>
      <c r="E10" s="58">
        <v>89.9</v>
      </c>
      <c r="F10" s="58">
        <v>83.3</v>
      </c>
      <c r="G10" s="58">
        <v>83.3</v>
      </c>
      <c r="H10" s="373">
        <v>81.2</v>
      </c>
      <c r="I10" s="58">
        <v>82.9</v>
      </c>
      <c r="J10" s="599"/>
      <c r="O10" s="599"/>
      <c r="P10" s="599"/>
      <c r="Q10" s="599"/>
      <c r="S10" s="599"/>
      <c r="T10" s="599"/>
      <c r="U10" s="599"/>
      <c r="V10" s="599"/>
      <c r="W10" s="599"/>
      <c r="X10" s="599"/>
      <c r="Y10" s="599"/>
    </row>
    <row r="11" spans="2:25" s="68" customFormat="1" ht="13.5" thickTop="1" thickBot="1" x14ac:dyDescent="0.25">
      <c r="B11" s="286" t="s">
        <v>253</v>
      </c>
      <c r="C11" s="289" t="s">
        <v>6</v>
      </c>
      <c r="D11" s="373">
        <v>89.4</v>
      </c>
      <c r="E11" s="58">
        <v>98.5</v>
      </c>
      <c r="F11" s="58">
        <v>103.4</v>
      </c>
      <c r="G11" s="58">
        <v>108.9</v>
      </c>
      <c r="H11" s="373">
        <v>108.5</v>
      </c>
      <c r="I11" s="58">
        <v>110.9</v>
      </c>
      <c r="K11" s="600"/>
      <c r="S11" s="599"/>
      <c r="T11" s="599"/>
      <c r="U11" s="599"/>
      <c r="V11" s="599"/>
      <c r="W11" s="599"/>
      <c r="X11" s="599"/>
      <c r="Y11" s="599"/>
    </row>
    <row r="12" spans="2:25" s="68" customFormat="1" ht="13.5" thickTop="1" thickBot="1" x14ac:dyDescent="0.25">
      <c r="B12" s="286" t="s">
        <v>254</v>
      </c>
      <c r="C12" s="287" t="s">
        <v>6</v>
      </c>
      <c r="D12" s="405">
        <v>104.1</v>
      </c>
      <c r="E12" s="59">
        <v>107.6</v>
      </c>
      <c r="F12" s="59">
        <v>115</v>
      </c>
      <c r="G12" s="59">
        <v>110.7</v>
      </c>
      <c r="H12" s="405">
        <v>116.8</v>
      </c>
      <c r="I12" s="59">
        <v>114.9</v>
      </c>
      <c r="S12" s="599"/>
      <c r="T12" s="599"/>
      <c r="U12" s="599"/>
      <c r="V12" s="599"/>
      <c r="W12" s="599"/>
      <c r="X12" s="599"/>
      <c r="Y12" s="599"/>
    </row>
    <row r="13" spans="2:25" s="68" customFormat="1" ht="13.5" thickTop="1" thickBot="1" x14ac:dyDescent="0.25">
      <c r="B13" s="286" t="s">
        <v>255</v>
      </c>
      <c r="C13" s="287" t="s">
        <v>6</v>
      </c>
      <c r="D13" s="405">
        <v>89.7</v>
      </c>
      <c r="E13" s="59">
        <v>97.2</v>
      </c>
      <c r="F13" s="59">
        <v>97.8</v>
      </c>
      <c r="G13" s="59">
        <v>97.9</v>
      </c>
      <c r="H13" s="405">
        <v>101.3</v>
      </c>
      <c r="I13" s="59">
        <v>103.5</v>
      </c>
      <c r="S13" s="599"/>
      <c r="T13" s="599"/>
      <c r="U13" s="599"/>
      <c r="V13" s="599"/>
      <c r="W13" s="599"/>
      <c r="X13" s="599"/>
      <c r="Y13" s="599"/>
    </row>
    <row r="14" spans="2:25" s="68" customFormat="1" ht="13.5" thickTop="1" thickBot="1" x14ac:dyDescent="0.25">
      <c r="B14" s="286" t="s">
        <v>256</v>
      </c>
      <c r="C14" s="287" t="s">
        <v>6</v>
      </c>
      <c r="D14" s="405">
        <v>99.7</v>
      </c>
      <c r="E14" s="59">
        <v>101.3</v>
      </c>
      <c r="F14" s="59">
        <v>105.7</v>
      </c>
      <c r="G14" s="59">
        <v>111.2</v>
      </c>
      <c r="H14" s="405">
        <v>107.1</v>
      </c>
      <c r="I14" s="59">
        <v>107.1</v>
      </c>
      <c r="S14" s="599"/>
      <c r="T14" s="599"/>
      <c r="U14" s="599"/>
      <c r="V14" s="599"/>
      <c r="W14" s="599"/>
      <c r="X14" s="599"/>
      <c r="Y14" s="599"/>
    </row>
    <row r="15" spans="2:25" s="68" customFormat="1" ht="13.5" thickTop="1" thickBot="1" x14ac:dyDescent="0.25">
      <c r="B15" s="286" t="s">
        <v>257</v>
      </c>
      <c r="C15" s="287" t="s">
        <v>258</v>
      </c>
      <c r="D15" s="406">
        <v>17.741399999999999</v>
      </c>
      <c r="E15" s="407">
        <v>17.772099999999998</v>
      </c>
      <c r="F15" s="407">
        <v>17.6066</v>
      </c>
      <c r="G15" s="407">
        <v>18.046399999999998</v>
      </c>
      <c r="H15" s="406">
        <v>18.472899999999999</v>
      </c>
      <c r="I15" s="407">
        <v>17.275300000000001</v>
      </c>
      <c r="S15" s="599"/>
      <c r="T15" s="599"/>
      <c r="U15" s="599"/>
      <c r="V15" s="599"/>
      <c r="W15" s="599"/>
      <c r="X15" s="599"/>
      <c r="Y15" s="599"/>
    </row>
    <row r="16" spans="2:25" s="68" customFormat="1" ht="13.5" thickTop="1" thickBot="1" x14ac:dyDescent="0.25">
      <c r="B16" s="286" t="s">
        <v>259</v>
      </c>
      <c r="C16" s="287" t="s">
        <v>6</v>
      </c>
      <c r="D16" s="59">
        <v>-11.5</v>
      </c>
      <c r="E16" s="59">
        <v>-16.7</v>
      </c>
      <c r="F16" s="59">
        <v>-16.899999999999999</v>
      </c>
      <c r="G16" s="407">
        <v>-20</v>
      </c>
      <c r="H16" s="406">
        <v>-25.8</v>
      </c>
      <c r="I16" s="59">
        <v>-21.1</v>
      </c>
      <c r="S16" s="599"/>
      <c r="T16" s="599"/>
      <c r="U16" s="599"/>
      <c r="V16" s="599"/>
      <c r="W16" s="599"/>
      <c r="X16" s="599"/>
      <c r="Y16" s="599"/>
    </row>
    <row r="17" spans="2:25" s="68" customFormat="1" ht="13.5" thickTop="1" thickBot="1" x14ac:dyDescent="0.25">
      <c r="B17" s="286" t="s">
        <v>260</v>
      </c>
      <c r="C17" s="287" t="s">
        <v>6</v>
      </c>
      <c r="D17" s="59">
        <v>11.3</v>
      </c>
      <c r="E17" s="59">
        <v>11.3</v>
      </c>
      <c r="F17" s="59">
        <v>9.1999999999999993</v>
      </c>
      <c r="G17" s="59">
        <v>9.6</v>
      </c>
      <c r="H17" s="406">
        <v>10.4</v>
      </c>
      <c r="I17" s="59">
        <v>9.9</v>
      </c>
      <c r="S17" s="599"/>
      <c r="T17" s="599"/>
      <c r="U17" s="599"/>
      <c r="V17" s="599"/>
      <c r="W17" s="599"/>
      <c r="X17" s="599"/>
      <c r="Y17" s="599"/>
    </row>
    <row r="18" spans="2:25" s="68" customFormat="1" ht="13.5" thickTop="1" thickBot="1" x14ac:dyDescent="0.25">
      <c r="B18" s="7" t="s">
        <v>261</v>
      </c>
      <c r="C18" s="290" t="s">
        <v>6</v>
      </c>
      <c r="D18" s="62">
        <v>1</v>
      </c>
      <c r="E18" s="62">
        <v>1.9</v>
      </c>
      <c r="F18" s="62">
        <v>3.3</v>
      </c>
      <c r="G18" s="62">
        <v>3.4</v>
      </c>
      <c r="H18" s="406">
        <v>3.1</v>
      </c>
      <c r="I18" s="62">
        <v>2.5</v>
      </c>
      <c r="S18" s="599"/>
      <c r="T18" s="599"/>
      <c r="U18" s="599"/>
      <c r="V18" s="599"/>
      <c r="W18" s="599"/>
      <c r="X18" s="599"/>
      <c r="Y18" s="599"/>
    </row>
    <row r="19" spans="2:25" ht="11.25" thickTop="1" x14ac:dyDescent="0.15">
      <c r="B19" s="498" t="s">
        <v>262</v>
      </c>
    </row>
    <row r="20" spans="2:25" x14ac:dyDescent="0.15">
      <c r="C20" s="249"/>
    </row>
    <row r="21" spans="2:25" ht="11.25" thickBot="1" x14ac:dyDescent="0.2">
      <c r="D21" s="248"/>
      <c r="E21" s="248"/>
      <c r="F21" s="248"/>
      <c r="G21" s="248"/>
      <c r="H21" s="248"/>
      <c r="I21" s="248"/>
    </row>
    <row r="22" spans="2:25" ht="12" thickTop="1" thickBot="1" x14ac:dyDescent="0.2">
      <c r="C22" s="409"/>
      <c r="D22" s="408"/>
    </row>
    <row r="23" spans="2:25" ht="11.25" thickTop="1" x14ac:dyDescent="0.15"/>
    <row r="24" spans="2:25" x14ac:dyDescent="0.15">
      <c r="D24" s="248"/>
      <c r="E24" s="248"/>
      <c r="F24" s="248"/>
      <c r="G24" s="248"/>
      <c r="H24" s="248"/>
      <c r="I24" s="248"/>
    </row>
    <row r="35" spans="2:2" x14ac:dyDescent="0.15">
      <c r="B35" s="563"/>
    </row>
    <row r="56" spans="4:9" x14ac:dyDescent="0.15">
      <c r="D56" s="248"/>
      <c r="E56" s="248"/>
      <c r="F56" s="248"/>
      <c r="G56" s="248"/>
      <c r="H56" s="248"/>
      <c r="I56" s="248"/>
    </row>
    <row r="57" spans="4:9" x14ac:dyDescent="0.15">
      <c r="D57" s="248"/>
      <c r="E57" s="248"/>
      <c r="F57" s="248"/>
      <c r="G57" s="248"/>
      <c r="H57" s="248"/>
      <c r="I57" s="248"/>
    </row>
    <row r="58" spans="4:9" x14ac:dyDescent="0.15">
      <c r="D58" s="248"/>
      <c r="E58" s="248"/>
      <c r="F58" s="248"/>
      <c r="G58" s="248"/>
      <c r="H58" s="248"/>
      <c r="I58" s="248"/>
    </row>
    <row r="59" spans="4:9" x14ac:dyDescent="0.15">
      <c r="D59" s="248"/>
      <c r="E59" s="248"/>
      <c r="F59" s="248"/>
      <c r="G59" s="248"/>
      <c r="H59" s="248"/>
      <c r="I59" s="248"/>
    </row>
    <row r="60" spans="4:9" x14ac:dyDescent="0.15">
      <c r="D60" s="248"/>
      <c r="E60" s="248"/>
      <c r="F60" s="248"/>
      <c r="G60" s="248"/>
      <c r="H60" s="248"/>
      <c r="I60" s="248"/>
    </row>
    <row r="61" spans="4:9" x14ac:dyDescent="0.15">
      <c r="D61" s="248"/>
      <c r="E61" s="248"/>
      <c r="F61" s="248"/>
      <c r="G61" s="248"/>
      <c r="H61" s="248"/>
      <c r="I61" s="248"/>
    </row>
    <row r="62" spans="4:9" x14ac:dyDescent="0.15">
      <c r="D62" s="248"/>
      <c r="E62" s="248"/>
      <c r="F62" s="248"/>
      <c r="G62" s="248"/>
      <c r="H62" s="248"/>
      <c r="I62" s="248"/>
    </row>
    <row r="63" spans="4:9" x14ac:dyDescent="0.15">
      <c r="D63" s="248"/>
      <c r="E63" s="248"/>
      <c r="F63" s="248"/>
      <c r="G63" s="248"/>
      <c r="H63" s="248"/>
      <c r="I63" s="248"/>
    </row>
    <row r="64" spans="4:9" x14ac:dyDescent="0.15">
      <c r="D64" s="248"/>
      <c r="E64" s="248"/>
      <c r="F64" s="248"/>
      <c r="G64" s="248"/>
      <c r="H64" s="248"/>
      <c r="I64" s="248"/>
    </row>
    <row r="65" spans="4:9" x14ac:dyDescent="0.15">
      <c r="D65" s="248"/>
      <c r="E65" s="248"/>
      <c r="F65" s="248"/>
      <c r="G65" s="248"/>
      <c r="H65" s="248"/>
      <c r="I65" s="248"/>
    </row>
    <row r="66" spans="4:9" x14ac:dyDescent="0.15">
      <c r="D66" s="248"/>
      <c r="E66" s="248"/>
      <c r="F66" s="248"/>
      <c r="G66" s="248"/>
      <c r="H66" s="248"/>
      <c r="I66" s="248"/>
    </row>
    <row r="67" spans="4:9" x14ac:dyDescent="0.15">
      <c r="D67" s="248"/>
      <c r="E67" s="248"/>
      <c r="F67" s="248"/>
      <c r="G67" s="248"/>
      <c r="H67" s="248"/>
      <c r="I67" s="248"/>
    </row>
    <row r="68" spans="4:9" x14ac:dyDescent="0.15">
      <c r="D68" s="248"/>
      <c r="E68" s="248"/>
      <c r="F68" s="248"/>
      <c r="G68" s="248"/>
      <c r="H68" s="248"/>
      <c r="I68" s="248"/>
    </row>
    <row r="69" spans="4:9" x14ac:dyDescent="0.15">
      <c r="D69" s="248"/>
      <c r="E69" s="248"/>
      <c r="F69" s="248"/>
      <c r="G69" s="248"/>
      <c r="H69" s="248"/>
      <c r="I69" s="248"/>
    </row>
    <row r="70" spans="4:9" x14ac:dyDescent="0.15">
      <c r="D70" s="248"/>
      <c r="E70" s="248"/>
      <c r="F70" s="248"/>
      <c r="G70" s="248"/>
      <c r="H70" s="248"/>
      <c r="I70" s="248"/>
    </row>
    <row r="71" spans="4:9" x14ac:dyDescent="0.15">
      <c r="D71" s="248"/>
      <c r="E71" s="248"/>
      <c r="F71" s="248"/>
      <c r="G71" s="248"/>
      <c r="H71" s="248"/>
      <c r="I71" s="248"/>
    </row>
    <row r="72" spans="4:9" x14ac:dyDescent="0.15">
      <c r="D72" s="248"/>
      <c r="E72" s="248"/>
      <c r="F72" s="248"/>
      <c r="G72" s="248"/>
      <c r="H72" s="248"/>
      <c r="I72" s="248"/>
    </row>
    <row r="73" spans="4:9" x14ac:dyDescent="0.15">
      <c r="D73" s="248"/>
      <c r="E73" s="248"/>
      <c r="F73" s="248"/>
      <c r="G73" s="248"/>
      <c r="H73" s="248"/>
      <c r="I73" s="248"/>
    </row>
    <row r="74" spans="4:9" x14ac:dyDescent="0.15">
      <c r="D74" s="248"/>
      <c r="E74" s="248"/>
      <c r="F74" s="248"/>
      <c r="G74" s="248"/>
      <c r="H74" s="248"/>
      <c r="I74" s="248"/>
    </row>
    <row r="75" spans="4:9" x14ac:dyDescent="0.15">
      <c r="D75" s="248"/>
      <c r="E75" s="248"/>
      <c r="F75" s="248"/>
      <c r="G75" s="248"/>
      <c r="H75" s="248"/>
      <c r="I75" s="248"/>
    </row>
    <row r="76" spans="4:9" x14ac:dyDescent="0.15">
      <c r="D76" s="248"/>
      <c r="E76" s="248"/>
      <c r="F76" s="248"/>
      <c r="G76" s="248"/>
      <c r="H76" s="248"/>
      <c r="I76" s="248"/>
    </row>
    <row r="77" spans="4:9" x14ac:dyDescent="0.15">
      <c r="D77" s="248"/>
      <c r="E77" s="248"/>
      <c r="F77" s="248"/>
      <c r="G77" s="248"/>
      <c r="H77" s="248"/>
      <c r="I77" s="248"/>
    </row>
    <row r="78" spans="4:9" x14ac:dyDescent="0.15">
      <c r="D78" s="248"/>
      <c r="E78" s="248"/>
      <c r="F78" s="248"/>
      <c r="G78" s="248"/>
      <c r="H78" s="248"/>
      <c r="I78" s="248"/>
    </row>
    <row r="79" spans="4:9" x14ac:dyDescent="0.15">
      <c r="D79" s="248"/>
      <c r="E79" s="248"/>
      <c r="F79" s="248"/>
      <c r="G79" s="248"/>
      <c r="H79" s="248"/>
      <c r="I79" s="248"/>
    </row>
    <row r="80" spans="4:9" x14ac:dyDescent="0.15">
      <c r="D80" s="248"/>
      <c r="E80" s="248"/>
      <c r="F80" s="248"/>
      <c r="G80" s="248"/>
      <c r="H80" s="248"/>
      <c r="I80" s="248"/>
    </row>
    <row r="81" spans="4:9" x14ac:dyDescent="0.15">
      <c r="D81" s="248"/>
      <c r="E81" s="248"/>
      <c r="F81" s="248"/>
      <c r="G81" s="248"/>
      <c r="H81" s="248"/>
      <c r="I81" s="248"/>
    </row>
    <row r="82" spans="4:9" x14ac:dyDescent="0.15">
      <c r="D82" s="248"/>
      <c r="E82" s="248"/>
      <c r="F82" s="248"/>
      <c r="G82" s="248"/>
      <c r="H82" s="248"/>
      <c r="I82" s="248"/>
    </row>
    <row r="83" spans="4:9" x14ac:dyDescent="0.15">
      <c r="D83" s="248"/>
      <c r="E83" s="248"/>
      <c r="F83" s="248"/>
      <c r="G83" s="248"/>
      <c r="H83" s="248"/>
      <c r="I83" s="248"/>
    </row>
    <row r="84" spans="4:9" x14ac:dyDescent="0.15">
      <c r="D84" s="248"/>
      <c r="E84" s="248"/>
      <c r="F84" s="248"/>
      <c r="G84" s="248"/>
      <c r="H84" s="248"/>
      <c r="I84" s="248"/>
    </row>
    <row r="85" spans="4:9" x14ac:dyDescent="0.15">
      <c r="D85" s="248"/>
      <c r="E85" s="248"/>
      <c r="F85" s="248"/>
      <c r="G85" s="248"/>
      <c r="H85" s="248"/>
      <c r="I85" s="248"/>
    </row>
    <row r="86" spans="4:9" x14ac:dyDescent="0.15">
      <c r="D86" s="248"/>
      <c r="E86" s="248"/>
      <c r="F86" s="248"/>
      <c r="G86" s="248"/>
      <c r="H86" s="248"/>
      <c r="I86" s="248"/>
    </row>
    <row r="87" spans="4:9" x14ac:dyDescent="0.15">
      <c r="D87" s="248"/>
      <c r="E87" s="248"/>
      <c r="F87" s="248"/>
      <c r="G87" s="248"/>
      <c r="H87" s="248"/>
      <c r="I87" s="248"/>
    </row>
    <row r="88" spans="4:9" x14ac:dyDescent="0.15">
      <c r="D88" s="248"/>
      <c r="E88" s="248"/>
      <c r="F88" s="248"/>
      <c r="G88" s="248"/>
      <c r="H88" s="248"/>
      <c r="I88" s="248"/>
    </row>
    <row r="89" spans="4:9" x14ac:dyDescent="0.15">
      <c r="D89" s="248"/>
      <c r="E89" s="248"/>
      <c r="F89" s="248"/>
      <c r="G89" s="248"/>
      <c r="H89" s="248"/>
      <c r="I89" s="248"/>
    </row>
  </sheetData>
  <mergeCells count="6">
    <mergeCell ref="B1:I1"/>
    <mergeCell ref="B5:B6"/>
    <mergeCell ref="D5:G5"/>
    <mergeCell ref="C5:C6"/>
    <mergeCell ref="B3:I3"/>
    <mergeCell ref="H5:I5"/>
  </mergeCells>
  <hyperlinks>
    <hyperlink ref="B1:C1" location="Cuprins_ro!B4" display="I. Balanța de plăți a Republicii Moldova în trimestrul I 2023 (date provizorii)" xr:uid="{72D71C00-4780-4A6E-AE63-03C3E6B1088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Q41"/>
  <sheetViews>
    <sheetView showGridLines="0" showRowColHeaders="0" zoomScaleNormal="100" workbookViewId="0"/>
  </sheetViews>
  <sheetFormatPr defaultColWidth="9.140625" defaultRowHeight="12.75" x14ac:dyDescent="0.2"/>
  <cols>
    <col min="1" max="1" customWidth="true" style="44" width="5.7109375" collapsed="false"/>
    <col min="2" max="2" customWidth="true" style="161" width="16.28515625" collapsed="false"/>
    <col min="3" max="3" customWidth="true" style="161" width="34.7109375" collapsed="false"/>
    <col min="4" max="9" customWidth="true" style="44" width="10.28515625" collapsed="false"/>
    <col min="10" max="16384" style="44" width="9.140625" collapsed="false"/>
  </cols>
  <sheetData>
    <row r="1" spans="2:9" s="578" customFormat="1" ht="14.25" x14ac:dyDescent="0.2">
      <c r="B1" s="752" t="s">
        <v>203</v>
      </c>
      <c r="C1" s="752"/>
      <c r="D1" s="752"/>
      <c r="E1" s="752"/>
      <c r="F1" s="752"/>
      <c r="G1" s="752"/>
      <c r="H1" s="752"/>
      <c r="I1" s="752"/>
    </row>
    <row r="3" spans="2:9" s="697" customFormat="1" ht="30" customHeight="1" x14ac:dyDescent="0.2">
      <c r="B3" s="918" t="s">
        <v>89</v>
      </c>
      <c r="C3" s="918"/>
      <c r="D3" s="918"/>
      <c r="E3" s="918"/>
      <c r="F3" s="918"/>
      <c r="G3" s="918"/>
      <c r="H3" s="918"/>
      <c r="I3" s="918"/>
    </row>
    <row r="4" spans="2:9" ht="5.0999999999999996" customHeight="1" x14ac:dyDescent="0.2"/>
    <row r="5" spans="2:9" s="698" customFormat="1" ht="14.25" x14ac:dyDescent="0.2">
      <c r="B5" s="772" t="s">
        <v>149</v>
      </c>
      <c r="C5" s="772"/>
      <c r="D5" s="772"/>
      <c r="E5" s="772"/>
      <c r="F5" s="772"/>
      <c r="G5" s="772"/>
      <c r="H5" s="772"/>
      <c r="I5" s="772"/>
    </row>
    <row r="30" spans="2:9" s="21" customFormat="1" ht="10.5" x14ac:dyDescent="0.15">
      <c r="B30" s="760" t="s">
        <v>262</v>
      </c>
      <c r="C30" s="760"/>
      <c r="D30" s="760"/>
      <c r="E30" s="760"/>
      <c r="F30" s="760"/>
      <c r="G30" s="760"/>
      <c r="H30" s="760"/>
      <c r="I30" s="760"/>
    </row>
    <row r="31" spans="2:9" s="8" customFormat="1" ht="11.25" customHeight="1" x14ac:dyDescent="0.2">
      <c r="B31" s="233"/>
      <c r="C31" s="233"/>
      <c r="D31" s="233"/>
      <c r="E31" s="233"/>
      <c r="F31" s="233"/>
      <c r="G31" s="233"/>
      <c r="H31" s="478"/>
      <c r="I31" s="233"/>
    </row>
    <row r="32" spans="2:9" s="48" customFormat="1" ht="10.5" x14ac:dyDescent="0.15">
      <c r="B32" s="916" t="s">
        <v>407</v>
      </c>
      <c r="C32" s="919"/>
      <c r="D32" s="921">
        <v>2024</v>
      </c>
      <c r="E32" s="922"/>
      <c r="F32" s="922"/>
      <c r="G32" s="922"/>
      <c r="H32" s="921">
        <v>2025</v>
      </c>
      <c r="I32" s="923"/>
    </row>
    <row r="33" spans="2:17" s="48" customFormat="1" ht="10.5" x14ac:dyDescent="0.15">
      <c r="B33" s="917"/>
      <c r="C33" s="920"/>
      <c r="D33" s="580" t="s">
        <v>186</v>
      </c>
      <c r="E33" s="581" t="s">
        <v>182</v>
      </c>
      <c r="F33" s="581" t="s">
        <v>183</v>
      </c>
      <c r="G33" s="581" t="s">
        <v>88</v>
      </c>
      <c r="H33" s="581" t="s">
        <v>186</v>
      </c>
      <c r="I33" s="581" t="s">
        <v>0</v>
      </c>
    </row>
    <row r="34" spans="2:17" s="48" customFormat="1" ht="10.5" x14ac:dyDescent="0.15">
      <c r="B34" s="917"/>
      <c r="C34" s="163" t="s">
        <v>349</v>
      </c>
      <c r="D34" s="450">
        <v>5.59</v>
      </c>
      <c r="E34" s="450">
        <v>6</v>
      </c>
      <c r="F34" s="450">
        <v>6.1</v>
      </c>
      <c r="G34" s="450">
        <v>6.62</v>
      </c>
      <c r="H34" s="450">
        <v>7</v>
      </c>
      <c r="I34" s="450">
        <v>6.7</v>
      </c>
      <c r="L34" s="21"/>
      <c r="M34" s="21"/>
      <c r="N34" s="21"/>
      <c r="O34" s="21"/>
      <c r="P34" s="21"/>
      <c r="Q34" s="21"/>
    </row>
    <row r="35" spans="2:17" s="48" customFormat="1" ht="10.5" x14ac:dyDescent="0.15">
      <c r="B35" s="917"/>
      <c r="C35" s="163" t="s">
        <v>408</v>
      </c>
      <c r="D35" s="450">
        <v>0.34</v>
      </c>
      <c r="E35" s="450">
        <v>0.3</v>
      </c>
      <c r="F35" s="450">
        <v>0.3</v>
      </c>
      <c r="G35" s="450">
        <v>1.26</v>
      </c>
      <c r="H35" s="450">
        <v>1.6</v>
      </c>
      <c r="I35" s="450">
        <v>1.5</v>
      </c>
      <c r="L35" s="21"/>
      <c r="M35" s="21"/>
      <c r="N35" s="21"/>
      <c r="O35" s="21"/>
      <c r="P35" s="21"/>
      <c r="Q35" s="21"/>
    </row>
    <row r="36" spans="2:17" s="48" customFormat="1" ht="10.5" x14ac:dyDescent="0.15">
      <c r="B36" s="917"/>
      <c r="C36" s="163" t="s">
        <v>400</v>
      </c>
      <c r="D36" s="450">
        <v>24.28</v>
      </c>
      <c r="E36" s="450">
        <v>23.69</v>
      </c>
      <c r="F36" s="450">
        <v>21.6</v>
      </c>
      <c r="G36" s="450">
        <v>22.25</v>
      </c>
      <c r="H36" s="450">
        <v>22.2</v>
      </c>
      <c r="I36" s="450">
        <v>20.100000000000001</v>
      </c>
      <c r="L36" s="21"/>
      <c r="M36" s="21"/>
      <c r="N36" s="21"/>
      <c r="O36" s="21"/>
      <c r="P36" s="21"/>
      <c r="Q36" s="21"/>
    </row>
    <row r="37" spans="2:17" s="48" customFormat="1" ht="10.5" x14ac:dyDescent="0.15">
      <c r="B37" s="917"/>
      <c r="C37" s="163" t="s">
        <v>284</v>
      </c>
      <c r="D37" s="450">
        <v>69.790000000000006</v>
      </c>
      <c r="E37" s="450">
        <v>69.900000000000006</v>
      </c>
      <c r="F37" s="450">
        <v>72</v>
      </c>
      <c r="G37" s="450">
        <v>69.77</v>
      </c>
      <c r="H37" s="450">
        <v>69.2</v>
      </c>
      <c r="I37" s="450">
        <v>71.7</v>
      </c>
      <c r="L37" s="21"/>
      <c r="M37" s="21"/>
      <c r="N37" s="21"/>
      <c r="O37" s="21"/>
      <c r="P37" s="21"/>
      <c r="Q37" s="21"/>
    </row>
    <row r="38" spans="2:17" s="48" customFormat="1" ht="10.5" x14ac:dyDescent="0.15">
      <c r="B38" s="916" t="s">
        <v>362</v>
      </c>
      <c r="C38" s="163" t="s">
        <v>400</v>
      </c>
      <c r="D38" s="450">
        <v>-59.9</v>
      </c>
      <c r="E38" s="450">
        <v>-59.79</v>
      </c>
      <c r="F38" s="450">
        <v>-59.7</v>
      </c>
      <c r="G38" s="450">
        <v>-60.6</v>
      </c>
      <c r="H38" s="450">
        <v>-60.8</v>
      </c>
      <c r="I38" s="450">
        <v>-60.9</v>
      </c>
      <c r="L38" s="21"/>
      <c r="M38" s="21"/>
      <c r="N38" s="21"/>
      <c r="O38" s="21"/>
      <c r="P38" s="21"/>
      <c r="Q38" s="21"/>
    </row>
    <row r="39" spans="2:17" s="48" customFormat="1" ht="10.5" x14ac:dyDescent="0.15">
      <c r="B39" s="917"/>
      <c r="C39" s="163" t="s">
        <v>349</v>
      </c>
      <c r="D39" s="450">
        <v>-39.9</v>
      </c>
      <c r="E39" s="450">
        <v>-40</v>
      </c>
      <c r="F39" s="450">
        <v>-40.1</v>
      </c>
      <c r="G39" s="450">
        <v>-39.299999999999997</v>
      </c>
      <c r="H39" s="450">
        <v>-39.1</v>
      </c>
      <c r="I39" s="450">
        <v>-39.1</v>
      </c>
      <c r="L39" s="21"/>
      <c r="M39" s="21"/>
      <c r="N39" s="21"/>
      <c r="O39" s="21"/>
      <c r="P39" s="21"/>
      <c r="Q39" s="21"/>
    </row>
    <row r="40" spans="2:17" s="48" customFormat="1" ht="10.5" x14ac:dyDescent="0.15">
      <c r="B40" s="917"/>
      <c r="C40" s="163" t="s">
        <v>357</v>
      </c>
      <c r="D40" s="450">
        <v>-0.2</v>
      </c>
      <c r="E40" s="450">
        <v>-0.2</v>
      </c>
      <c r="F40" s="450">
        <v>-0.2</v>
      </c>
      <c r="G40" s="450">
        <v>-0.1</v>
      </c>
      <c r="H40" s="450">
        <v>-0.1</v>
      </c>
      <c r="I40" s="450">
        <v>0</v>
      </c>
      <c r="L40" s="21"/>
      <c r="M40" s="21"/>
      <c r="N40" s="21"/>
      <c r="O40" s="21"/>
      <c r="P40" s="21"/>
      <c r="Q40" s="21"/>
    </row>
    <row r="41" spans="2:17" x14ac:dyDescent="0.2">
      <c r="B41" s="162"/>
      <c r="C41" s="162"/>
    </row>
  </sheetData>
  <mergeCells count="9">
    <mergeCell ref="B1:I1"/>
    <mergeCell ref="B38:B40"/>
    <mergeCell ref="B3:I3"/>
    <mergeCell ref="B32:B37"/>
    <mergeCell ref="C32:C33"/>
    <mergeCell ref="B5:I5"/>
    <mergeCell ref="B30:I30"/>
    <mergeCell ref="D32:G32"/>
    <mergeCell ref="H32:I32"/>
  </mergeCells>
  <hyperlinks>
    <hyperlink ref="B1:F1" location="Cuprins_ro!B34" display="II. Poziția investițională internațională la 31.03.2023 (date provizorii) " xr:uid="{00000000-0004-0000-1F00-000000000000}"/>
    <hyperlink ref="B1:I1" location="Cuprins_ro!B30" display="II. Poziția investițională internațională la 31.03.2024 (date provizorii) " xr:uid="{00000000-0004-0000-1F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Q45"/>
  <sheetViews>
    <sheetView showGridLines="0" showRowColHeaders="0" zoomScaleNormal="100" workbookViewId="0"/>
  </sheetViews>
  <sheetFormatPr defaultRowHeight="11.25" customHeight="1" x14ac:dyDescent="0.2"/>
  <cols>
    <col min="1" max="1" customWidth="true" style="165" width="5.7109375" collapsed="false"/>
    <col min="2" max="2" customWidth="true" style="165" width="43.5703125" collapsed="false"/>
    <col min="3" max="8" customWidth="true" style="165" width="9.85546875" collapsed="false"/>
    <col min="9" max="247" style="165" width="9.140625" collapsed="false"/>
    <col min="248" max="248" customWidth="true" style="165" width="30.140625" collapsed="false"/>
    <col min="249" max="503" style="165" width="9.140625" collapsed="false"/>
    <col min="504" max="504" customWidth="true" style="165" width="30.140625" collapsed="false"/>
    <col min="505" max="759" style="165" width="9.140625" collapsed="false"/>
    <col min="760" max="760" customWidth="true" style="165" width="30.140625" collapsed="false"/>
    <col min="761" max="1015" style="165" width="9.140625" collapsed="false"/>
    <col min="1016" max="1016" customWidth="true" style="165" width="30.140625" collapsed="false"/>
    <col min="1017" max="1271" style="165" width="9.140625" collapsed="false"/>
    <col min="1272" max="1272" customWidth="true" style="165" width="30.140625" collapsed="false"/>
    <col min="1273" max="1527" style="165" width="9.140625" collapsed="false"/>
    <col min="1528" max="1528" customWidth="true" style="165" width="30.140625" collapsed="false"/>
    <col min="1529" max="1783" style="165" width="9.140625" collapsed="false"/>
    <col min="1784" max="1784" customWidth="true" style="165" width="30.140625" collapsed="false"/>
    <col min="1785" max="2039" style="165" width="9.140625" collapsed="false"/>
    <col min="2040" max="2040" customWidth="true" style="165" width="30.140625" collapsed="false"/>
    <col min="2041" max="2295" style="165" width="9.140625" collapsed="false"/>
    <col min="2296" max="2296" customWidth="true" style="165" width="30.140625" collapsed="false"/>
    <col min="2297" max="2551" style="165" width="9.140625" collapsed="false"/>
    <col min="2552" max="2552" customWidth="true" style="165" width="30.140625" collapsed="false"/>
    <col min="2553" max="2807" style="165" width="9.140625" collapsed="false"/>
    <col min="2808" max="2808" customWidth="true" style="165" width="30.140625" collapsed="false"/>
    <col min="2809" max="3063" style="165" width="9.140625" collapsed="false"/>
    <col min="3064" max="3064" customWidth="true" style="165" width="30.140625" collapsed="false"/>
    <col min="3065" max="3319" style="165" width="9.140625" collapsed="false"/>
    <col min="3320" max="3320" customWidth="true" style="165" width="30.140625" collapsed="false"/>
    <col min="3321" max="3575" style="165" width="9.140625" collapsed="false"/>
    <col min="3576" max="3576" customWidth="true" style="165" width="30.140625" collapsed="false"/>
    <col min="3577" max="3831" style="165" width="9.140625" collapsed="false"/>
    <col min="3832" max="3832" customWidth="true" style="165" width="30.140625" collapsed="false"/>
    <col min="3833" max="4087" style="165" width="9.140625" collapsed="false"/>
    <col min="4088" max="4088" customWidth="true" style="165" width="30.140625" collapsed="false"/>
    <col min="4089" max="4343" style="165" width="9.140625" collapsed="false"/>
    <col min="4344" max="4344" customWidth="true" style="165" width="30.140625" collapsed="false"/>
    <col min="4345" max="4599" style="165" width="9.140625" collapsed="false"/>
    <col min="4600" max="4600" customWidth="true" style="165" width="30.140625" collapsed="false"/>
    <col min="4601" max="4855" style="165" width="9.140625" collapsed="false"/>
    <col min="4856" max="4856" customWidth="true" style="165" width="30.140625" collapsed="false"/>
    <col min="4857" max="5111" style="165" width="9.140625" collapsed="false"/>
    <col min="5112" max="5112" customWidth="true" style="165" width="30.140625" collapsed="false"/>
    <col min="5113" max="5367" style="165" width="9.140625" collapsed="false"/>
    <col min="5368" max="5368" customWidth="true" style="165" width="30.140625" collapsed="false"/>
    <col min="5369" max="5623" style="165" width="9.140625" collapsed="false"/>
    <col min="5624" max="5624" customWidth="true" style="165" width="30.140625" collapsed="false"/>
    <col min="5625" max="5879" style="165" width="9.140625" collapsed="false"/>
    <col min="5880" max="5880" customWidth="true" style="165" width="30.140625" collapsed="false"/>
    <col min="5881" max="6135" style="165" width="9.140625" collapsed="false"/>
    <col min="6136" max="6136" customWidth="true" style="165" width="30.140625" collapsed="false"/>
    <col min="6137" max="6391" style="165" width="9.140625" collapsed="false"/>
    <col min="6392" max="6392" customWidth="true" style="165" width="30.140625" collapsed="false"/>
    <col min="6393" max="6647" style="165" width="9.140625" collapsed="false"/>
    <col min="6648" max="6648" customWidth="true" style="165" width="30.140625" collapsed="false"/>
    <col min="6649" max="6903" style="165" width="9.140625" collapsed="false"/>
    <col min="6904" max="6904" customWidth="true" style="165" width="30.140625" collapsed="false"/>
    <col min="6905" max="7159" style="165" width="9.140625" collapsed="false"/>
    <col min="7160" max="7160" customWidth="true" style="165" width="30.140625" collapsed="false"/>
    <col min="7161" max="7415" style="165" width="9.140625" collapsed="false"/>
    <col min="7416" max="7416" customWidth="true" style="165" width="30.140625" collapsed="false"/>
    <col min="7417" max="7671" style="165" width="9.140625" collapsed="false"/>
    <col min="7672" max="7672" customWidth="true" style="165" width="30.140625" collapsed="false"/>
    <col min="7673" max="7927" style="165" width="9.140625" collapsed="false"/>
    <col min="7928" max="7928" customWidth="true" style="165" width="30.140625" collapsed="false"/>
    <col min="7929" max="8183" style="165" width="9.140625" collapsed="false"/>
    <col min="8184" max="8184" customWidth="true" style="165" width="30.140625" collapsed="false"/>
    <col min="8185" max="8439" style="165" width="9.140625" collapsed="false"/>
    <col min="8440" max="8440" customWidth="true" style="165" width="30.140625" collapsed="false"/>
    <col min="8441" max="8695" style="165" width="9.140625" collapsed="false"/>
    <col min="8696" max="8696" customWidth="true" style="165" width="30.140625" collapsed="false"/>
    <col min="8697" max="8951" style="165" width="9.140625" collapsed="false"/>
    <col min="8952" max="8952" customWidth="true" style="165" width="30.140625" collapsed="false"/>
    <col min="8953" max="9207" style="165" width="9.140625" collapsed="false"/>
    <col min="9208" max="9208" customWidth="true" style="165" width="30.140625" collapsed="false"/>
    <col min="9209" max="9463" style="165" width="9.140625" collapsed="false"/>
    <col min="9464" max="9464" customWidth="true" style="165" width="30.140625" collapsed="false"/>
    <col min="9465" max="9719" style="165" width="9.140625" collapsed="false"/>
    <col min="9720" max="9720" customWidth="true" style="165" width="30.140625" collapsed="false"/>
    <col min="9721" max="9975" style="165" width="9.140625" collapsed="false"/>
    <col min="9976" max="9976" customWidth="true" style="165" width="30.140625" collapsed="false"/>
    <col min="9977" max="10231" style="165" width="9.140625" collapsed="false"/>
    <col min="10232" max="10232" customWidth="true" style="165" width="30.140625" collapsed="false"/>
    <col min="10233" max="10487" style="165" width="9.140625" collapsed="false"/>
    <col min="10488" max="10488" customWidth="true" style="165" width="30.140625" collapsed="false"/>
    <col min="10489" max="10743" style="165" width="9.140625" collapsed="false"/>
    <col min="10744" max="10744" customWidth="true" style="165" width="30.140625" collapsed="false"/>
    <col min="10745" max="10999" style="165" width="9.140625" collapsed="false"/>
    <col min="11000" max="11000" customWidth="true" style="165" width="30.140625" collapsed="false"/>
    <col min="11001" max="11255" style="165" width="9.140625" collapsed="false"/>
    <col min="11256" max="11256" customWidth="true" style="165" width="30.140625" collapsed="false"/>
    <col min="11257" max="11511" style="165" width="9.140625" collapsed="false"/>
    <col min="11512" max="11512" customWidth="true" style="165" width="30.140625" collapsed="false"/>
    <col min="11513" max="11767" style="165" width="9.140625" collapsed="false"/>
    <col min="11768" max="11768" customWidth="true" style="165" width="30.140625" collapsed="false"/>
    <col min="11769" max="12023" style="165" width="9.140625" collapsed="false"/>
    <col min="12024" max="12024" customWidth="true" style="165" width="30.140625" collapsed="false"/>
    <col min="12025" max="12279" style="165" width="9.140625" collapsed="false"/>
    <col min="12280" max="12280" customWidth="true" style="165" width="30.140625" collapsed="false"/>
    <col min="12281" max="12535" style="165" width="9.140625" collapsed="false"/>
    <col min="12536" max="12536" customWidth="true" style="165" width="30.140625" collapsed="false"/>
    <col min="12537" max="12791" style="165" width="9.140625" collapsed="false"/>
    <col min="12792" max="12792" customWidth="true" style="165" width="30.140625" collapsed="false"/>
    <col min="12793" max="13047" style="165" width="9.140625" collapsed="false"/>
    <col min="13048" max="13048" customWidth="true" style="165" width="30.140625" collapsed="false"/>
    <col min="13049" max="13303" style="165" width="9.140625" collapsed="false"/>
    <col min="13304" max="13304" customWidth="true" style="165" width="30.140625" collapsed="false"/>
    <col min="13305" max="13559" style="165" width="9.140625" collapsed="false"/>
    <col min="13560" max="13560" customWidth="true" style="165" width="30.140625" collapsed="false"/>
    <col min="13561" max="13815" style="165" width="9.140625" collapsed="false"/>
    <col min="13816" max="13816" customWidth="true" style="165" width="30.140625" collapsed="false"/>
    <col min="13817" max="14071" style="165" width="9.140625" collapsed="false"/>
    <col min="14072" max="14072" customWidth="true" style="165" width="30.140625" collapsed="false"/>
    <col min="14073" max="14327" style="165" width="9.140625" collapsed="false"/>
    <col min="14328" max="14328" customWidth="true" style="165" width="30.140625" collapsed="false"/>
    <col min="14329" max="14583" style="165" width="9.140625" collapsed="false"/>
    <col min="14584" max="14584" customWidth="true" style="165" width="30.140625" collapsed="false"/>
    <col min="14585" max="14839" style="165" width="9.140625" collapsed="false"/>
    <col min="14840" max="14840" customWidth="true" style="165" width="30.140625" collapsed="false"/>
    <col min="14841" max="15095" style="165" width="9.140625" collapsed="false"/>
    <col min="15096" max="15096" customWidth="true" style="165" width="30.140625" collapsed="false"/>
    <col min="15097" max="15351" style="165" width="9.140625" collapsed="false"/>
    <col min="15352" max="15352" customWidth="true" style="165" width="30.140625" collapsed="false"/>
    <col min="15353" max="15607" style="165" width="9.140625" collapsed="false"/>
    <col min="15608" max="15608" customWidth="true" style="165" width="30.140625" collapsed="false"/>
    <col min="15609" max="15863" style="165" width="9.140625" collapsed="false"/>
    <col min="15864" max="15864" customWidth="true" style="165" width="30.140625" collapsed="false"/>
    <col min="15865" max="16119" style="165" width="9.140625" collapsed="false"/>
    <col min="16120" max="16120" customWidth="true" style="165" width="30.140625" collapsed="false"/>
    <col min="16121" max="16384" style="165" width="9.140625" collapsed="false"/>
  </cols>
  <sheetData>
    <row r="1" spans="2:10" s="578" customFormat="1" ht="14.25" x14ac:dyDescent="0.2">
      <c r="B1" s="752" t="s">
        <v>203</v>
      </c>
      <c r="C1" s="752"/>
      <c r="D1" s="752"/>
      <c r="E1" s="752"/>
      <c r="F1" s="752"/>
      <c r="G1" s="752"/>
      <c r="H1" s="752"/>
    </row>
    <row r="2" spans="2:10" ht="15" customHeight="1" x14ac:dyDescent="0.2">
      <c r="B2" s="164"/>
    </row>
    <row r="3" spans="2:10" s="699" customFormat="1" ht="30" customHeight="1" x14ac:dyDescent="0.2">
      <c r="B3" s="926" t="s">
        <v>514</v>
      </c>
      <c r="C3" s="926"/>
      <c r="D3" s="926"/>
      <c r="E3" s="926"/>
      <c r="F3" s="926"/>
      <c r="G3" s="926"/>
      <c r="H3" s="926"/>
    </row>
    <row r="4" spans="2:10" ht="5.0999999999999996" customHeight="1" x14ac:dyDescent="0.2">
      <c r="B4" s="164"/>
    </row>
    <row r="5" spans="2:10" s="699" customFormat="1" ht="14.25" x14ac:dyDescent="0.2">
      <c r="B5" s="914" t="s">
        <v>150</v>
      </c>
      <c r="C5" s="914"/>
      <c r="D5" s="914"/>
      <c r="E5" s="914"/>
      <c r="F5" s="914"/>
      <c r="G5" s="914"/>
      <c r="H5" s="914"/>
    </row>
    <row r="6" spans="2:10" ht="11.25" customHeight="1" x14ac:dyDescent="0.2">
      <c r="C6" s="166"/>
      <c r="D6" s="166"/>
      <c r="E6" s="166"/>
      <c r="F6" s="166"/>
      <c r="G6" s="166"/>
      <c r="H6" s="166"/>
      <c r="I6" s="167"/>
      <c r="J6" s="167"/>
    </row>
    <row r="7" spans="2:10" ht="11.25" customHeight="1" x14ac:dyDescent="0.2">
      <c r="C7" s="166"/>
      <c r="D7" s="166"/>
      <c r="E7" s="166"/>
      <c r="F7" s="166"/>
      <c r="G7" s="166"/>
      <c r="H7" s="166"/>
      <c r="I7" s="167"/>
      <c r="J7" s="167"/>
    </row>
    <row r="8" spans="2:10" ht="11.25" customHeight="1" x14ac:dyDescent="0.2">
      <c r="C8" s="166"/>
      <c r="D8" s="166"/>
      <c r="E8" s="166"/>
      <c r="F8" s="166"/>
      <c r="G8" s="166"/>
      <c r="H8" s="166"/>
      <c r="I8" s="167"/>
      <c r="J8" s="167"/>
    </row>
    <row r="9" spans="2:10" ht="11.25" customHeight="1" x14ac:dyDescent="0.2">
      <c r="C9" s="166"/>
      <c r="D9" s="166"/>
      <c r="E9" s="166"/>
      <c r="F9" s="166"/>
      <c r="G9" s="166"/>
      <c r="H9" s="166"/>
      <c r="I9" s="167"/>
      <c r="J9" s="167"/>
    </row>
    <row r="10" spans="2:10" ht="11.25" customHeight="1" x14ac:dyDescent="0.2">
      <c r="C10" s="166"/>
      <c r="D10" s="166"/>
      <c r="E10" s="166"/>
      <c r="F10" s="166"/>
      <c r="G10" s="166"/>
      <c r="H10" s="166"/>
      <c r="I10" s="167"/>
      <c r="J10" s="167"/>
    </row>
    <row r="11" spans="2:10" ht="11.25" customHeight="1" x14ac:dyDescent="0.2">
      <c r="C11" s="166"/>
      <c r="D11" s="166"/>
      <c r="E11" s="166"/>
      <c r="F11" s="166"/>
      <c r="G11" s="166"/>
      <c r="H11" s="166"/>
      <c r="I11" s="167"/>
      <c r="J11" s="167"/>
    </row>
    <row r="12" spans="2:10" ht="11.25" customHeight="1" x14ac:dyDescent="0.2">
      <c r="C12" s="166"/>
      <c r="D12" s="166"/>
      <c r="E12" s="166"/>
      <c r="F12" s="166"/>
      <c r="G12" s="166"/>
      <c r="H12" s="166"/>
      <c r="I12" s="167"/>
      <c r="J12" s="167"/>
    </row>
    <row r="13" spans="2:10" ht="11.25" customHeight="1" x14ac:dyDescent="0.2">
      <c r="C13" s="166"/>
      <c r="D13" s="166"/>
      <c r="E13" s="166"/>
      <c r="F13" s="166"/>
      <c r="G13" s="166"/>
      <c r="H13" s="166"/>
      <c r="I13" s="167"/>
      <c r="J13" s="167"/>
    </row>
    <row r="14" spans="2:10" ht="11.25" customHeight="1" x14ac:dyDescent="0.2">
      <c r="C14" s="166"/>
      <c r="D14" s="166"/>
      <c r="E14" s="166"/>
      <c r="F14" s="166"/>
      <c r="G14" s="166"/>
      <c r="H14" s="166"/>
      <c r="I14" s="167"/>
      <c r="J14" s="167"/>
    </row>
    <row r="15" spans="2:10" ht="11.25" customHeight="1" x14ac:dyDescent="0.2">
      <c r="C15" s="166"/>
      <c r="D15" s="166"/>
      <c r="E15" s="166"/>
      <c r="F15" s="166"/>
      <c r="G15" s="166"/>
      <c r="H15" s="166"/>
      <c r="I15" s="167"/>
      <c r="J15" s="167"/>
    </row>
    <row r="16" spans="2:10" ht="11.25" customHeight="1" x14ac:dyDescent="0.2">
      <c r="C16" s="166"/>
      <c r="D16" s="166"/>
      <c r="E16" s="166"/>
      <c r="F16" s="166"/>
      <c r="G16" s="166"/>
      <c r="H16" s="166"/>
      <c r="I16" s="167"/>
      <c r="J16" s="167"/>
    </row>
    <row r="17" spans="2:10" ht="11.25" customHeight="1" x14ac:dyDescent="0.2">
      <c r="C17" s="166"/>
      <c r="D17" s="166"/>
      <c r="E17" s="166"/>
      <c r="F17" s="166"/>
      <c r="G17" s="166"/>
      <c r="H17" s="166"/>
      <c r="I17" s="168"/>
      <c r="J17" s="167"/>
    </row>
    <row r="18" spans="2:10" ht="11.25" customHeight="1" x14ac:dyDescent="0.2">
      <c r="C18" s="166"/>
      <c r="D18" s="166"/>
      <c r="E18" s="166"/>
      <c r="F18" s="166"/>
      <c r="G18" s="166"/>
      <c r="H18" s="166"/>
      <c r="I18" s="167"/>
      <c r="J18" s="167"/>
    </row>
    <row r="19" spans="2:10" ht="11.25" customHeight="1" x14ac:dyDescent="0.2">
      <c r="C19" s="166"/>
      <c r="D19" s="166"/>
      <c r="E19" s="166"/>
      <c r="F19" s="166"/>
      <c r="G19" s="166"/>
      <c r="H19" s="166"/>
      <c r="I19" s="167"/>
      <c r="J19" s="167"/>
    </row>
    <row r="20" spans="2:10" ht="11.25" customHeight="1" x14ac:dyDescent="0.2">
      <c r="C20" s="166"/>
      <c r="D20" s="166"/>
      <c r="E20" s="166"/>
      <c r="F20" s="166"/>
      <c r="G20" s="166"/>
      <c r="H20" s="166"/>
      <c r="I20" s="167"/>
      <c r="J20" s="167"/>
    </row>
    <row r="21" spans="2:10" ht="11.25" customHeight="1" x14ac:dyDescent="0.2">
      <c r="C21" s="166"/>
      <c r="D21" s="166"/>
      <c r="E21" s="166"/>
      <c r="F21" s="166"/>
      <c r="G21" s="166"/>
      <c r="H21" s="166"/>
      <c r="I21" s="167"/>
      <c r="J21" s="167"/>
    </row>
    <row r="22" spans="2:10" ht="11.25" customHeight="1" x14ac:dyDescent="0.2">
      <c r="C22" s="166"/>
      <c r="D22" s="166"/>
      <c r="E22" s="166"/>
      <c r="F22" s="166"/>
      <c r="G22" s="166"/>
      <c r="H22" s="166"/>
      <c r="I22" s="167"/>
      <c r="J22" s="167"/>
    </row>
    <row r="23" spans="2:10" ht="11.25" customHeight="1" x14ac:dyDescent="0.2">
      <c r="C23" s="166"/>
      <c r="D23" s="166"/>
      <c r="E23" s="166"/>
      <c r="F23" s="166"/>
      <c r="G23" s="166"/>
      <c r="H23" s="166"/>
      <c r="I23" s="167"/>
      <c r="J23" s="167"/>
    </row>
    <row r="24" spans="2:10" ht="11.25" customHeight="1" x14ac:dyDescent="0.2">
      <c r="C24" s="166"/>
      <c r="D24" s="166"/>
      <c r="E24" s="166"/>
      <c r="F24" s="166"/>
      <c r="G24" s="166"/>
      <c r="H24" s="166"/>
      <c r="I24" s="167"/>
      <c r="J24" s="167"/>
    </row>
    <row r="25" spans="2:10" ht="11.25" customHeight="1" x14ac:dyDescent="0.2">
      <c r="C25" s="166"/>
      <c r="D25" s="166"/>
      <c r="E25" s="166"/>
      <c r="F25" s="166"/>
      <c r="G25" s="166"/>
      <c r="H25" s="166"/>
      <c r="I25" s="167"/>
      <c r="J25" s="167"/>
    </row>
    <row r="26" spans="2:10" ht="11.25" customHeight="1" x14ac:dyDescent="0.2">
      <c r="C26" s="166"/>
      <c r="D26" s="166"/>
      <c r="E26" s="166"/>
      <c r="F26" s="166"/>
      <c r="G26" s="166"/>
      <c r="H26" s="166"/>
      <c r="I26" s="167"/>
      <c r="J26" s="167"/>
    </row>
    <row r="27" spans="2:10" ht="11.25" customHeight="1" x14ac:dyDescent="0.2">
      <c r="C27" s="166"/>
      <c r="D27" s="166"/>
      <c r="E27" s="166"/>
      <c r="F27" s="166"/>
      <c r="G27" s="166"/>
      <c r="H27" s="166"/>
      <c r="I27" s="167"/>
      <c r="J27" s="167"/>
    </row>
    <row r="28" spans="2:10" ht="11.25" customHeight="1" x14ac:dyDescent="0.2">
      <c r="C28" s="166"/>
      <c r="D28" s="166"/>
      <c r="E28" s="166"/>
      <c r="F28" s="166"/>
      <c r="G28" s="166"/>
      <c r="H28" s="166"/>
      <c r="I28" s="167"/>
      <c r="J28" s="167"/>
    </row>
    <row r="29" spans="2:10" ht="11.25" customHeight="1" x14ac:dyDescent="0.2">
      <c r="C29" s="166"/>
      <c r="D29" s="166"/>
      <c r="E29" s="166"/>
      <c r="F29" s="166"/>
      <c r="G29" s="166"/>
      <c r="H29" s="166"/>
      <c r="I29" s="167"/>
      <c r="J29" s="167"/>
    </row>
    <row r="30" spans="2:10" ht="11.25" customHeight="1" x14ac:dyDescent="0.2">
      <c r="C30" s="166"/>
      <c r="D30" s="166"/>
      <c r="E30" s="166"/>
      <c r="F30" s="166"/>
      <c r="G30" s="166"/>
      <c r="H30" s="166"/>
      <c r="I30" s="167"/>
      <c r="J30" s="167"/>
    </row>
    <row r="31" spans="2:10" ht="11.25" customHeight="1" x14ac:dyDescent="0.2">
      <c r="C31" s="166"/>
      <c r="D31" s="166"/>
      <c r="E31" s="166"/>
      <c r="F31" s="166"/>
      <c r="G31" s="166"/>
      <c r="H31" s="166"/>
      <c r="I31" s="167"/>
      <c r="J31" s="167"/>
    </row>
    <row r="32" spans="2:10" s="701" customFormat="1" ht="10.5" x14ac:dyDescent="0.15">
      <c r="B32" s="760" t="s">
        <v>409</v>
      </c>
      <c r="C32" s="760"/>
      <c r="D32" s="760"/>
      <c r="E32" s="760"/>
      <c r="F32" s="760"/>
      <c r="G32" s="760"/>
      <c r="H32" s="760"/>
      <c r="I32" s="700"/>
      <c r="J32" s="700"/>
    </row>
    <row r="33" spans="2:17" s="701" customFormat="1" ht="10.5" x14ac:dyDescent="0.15">
      <c r="B33" s="169" t="s">
        <v>48</v>
      </c>
      <c r="C33" s="702"/>
      <c r="D33" s="702"/>
      <c r="E33" s="702"/>
      <c r="F33" s="702"/>
      <c r="G33" s="702"/>
      <c r="H33" s="702"/>
      <c r="I33" s="700"/>
      <c r="J33" s="700"/>
    </row>
    <row r="34" spans="2:17" s="701" customFormat="1" ht="10.5" x14ac:dyDescent="0.15">
      <c r="B34" s="929" t="s">
        <v>410</v>
      </c>
      <c r="C34" s="930"/>
      <c r="D34" s="930"/>
      <c r="E34" s="930"/>
      <c r="F34" s="930"/>
      <c r="G34" s="930"/>
      <c r="H34" s="930"/>
      <c r="I34" s="700"/>
      <c r="J34" s="700"/>
    </row>
    <row r="35" spans="2:17" ht="11.25" customHeight="1" x14ac:dyDescent="0.2">
      <c r="B35" s="233"/>
      <c r="C35" s="233"/>
      <c r="D35" s="233"/>
      <c r="E35" s="233"/>
      <c r="F35" s="233"/>
      <c r="G35" s="478"/>
      <c r="H35" s="233"/>
      <c r="I35" s="233"/>
      <c r="J35" s="167"/>
      <c r="K35" s="167"/>
      <c r="L35" s="167"/>
      <c r="M35" s="167"/>
      <c r="N35" s="167"/>
      <c r="O35" s="167"/>
      <c r="P35" s="167"/>
      <c r="Q35" s="167"/>
    </row>
    <row r="36" spans="2:17" ht="11.25" customHeight="1" x14ac:dyDescent="0.25">
      <c r="B36" s="170"/>
      <c r="C36" s="924" t="s">
        <v>65</v>
      </c>
      <c r="D36" s="925"/>
      <c r="E36" s="925"/>
      <c r="F36" s="925"/>
      <c r="G36" s="927" t="s">
        <v>105</v>
      </c>
      <c r="H36" s="928"/>
      <c r="J36" s="167"/>
      <c r="K36" s="167"/>
      <c r="L36" s="167"/>
      <c r="M36" s="167"/>
      <c r="N36" s="167"/>
      <c r="O36" s="167"/>
      <c r="P36" s="167"/>
      <c r="Q36" s="167"/>
    </row>
    <row r="37" spans="2:17" s="701" customFormat="1" ht="10.5" x14ac:dyDescent="0.15">
      <c r="B37" s="170"/>
      <c r="C37" s="278" t="s">
        <v>186</v>
      </c>
      <c r="D37" s="278" t="s">
        <v>182</v>
      </c>
      <c r="E37" s="278" t="s">
        <v>183</v>
      </c>
      <c r="F37" s="278" t="s">
        <v>88</v>
      </c>
      <c r="G37" s="278" t="s">
        <v>186</v>
      </c>
      <c r="H37" s="278" t="s">
        <v>0</v>
      </c>
      <c r="J37" s="700"/>
      <c r="K37" s="700"/>
      <c r="L37" s="700"/>
      <c r="M37" s="700"/>
      <c r="N37" s="700"/>
      <c r="O37" s="700"/>
      <c r="P37" s="700"/>
      <c r="Q37" s="700"/>
    </row>
    <row r="38" spans="2:17" s="701" customFormat="1" ht="10.5" x14ac:dyDescent="0.15">
      <c r="B38" s="171" t="s">
        <v>284</v>
      </c>
      <c r="C38" s="712">
        <v>5393.2273255171003</v>
      </c>
      <c r="D38" s="712">
        <v>5288.6071825859999</v>
      </c>
      <c r="E38" s="712">
        <v>5681.851385120699</v>
      </c>
      <c r="F38" s="712">
        <v>5483.5724689748995</v>
      </c>
      <c r="G38" s="712">
        <v>5441.8017023961002</v>
      </c>
      <c r="H38" s="712">
        <v>5938.2464651392993</v>
      </c>
      <c r="I38" s="700"/>
      <c r="J38" s="700"/>
      <c r="K38" s="21"/>
      <c r="L38" s="21"/>
      <c r="M38" s="21"/>
      <c r="N38" s="21"/>
      <c r="O38" s="21"/>
      <c r="P38" s="21"/>
      <c r="Q38" s="700"/>
    </row>
    <row r="39" spans="2:17" s="703" customFormat="1" ht="10.5" x14ac:dyDescent="0.15">
      <c r="B39" s="171" t="s">
        <v>411</v>
      </c>
      <c r="C39" s="712">
        <v>2401.7889545075004</v>
      </c>
      <c r="D39" s="712">
        <v>2473.4676414600003</v>
      </c>
      <c r="E39" s="712">
        <v>2532.0027011025004</v>
      </c>
      <c r="F39" s="712">
        <v>2607.6394441550001</v>
      </c>
      <c r="G39" s="712">
        <v>2733.0903155725</v>
      </c>
      <c r="H39" s="712">
        <v>2834.3910157350001</v>
      </c>
      <c r="I39" s="700"/>
      <c r="J39" s="700"/>
      <c r="K39" s="21"/>
      <c r="L39" s="21"/>
      <c r="M39" s="21"/>
      <c r="N39" s="21"/>
      <c r="O39" s="21"/>
      <c r="P39" s="21"/>
      <c r="Q39" s="700"/>
    </row>
    <row r="40" spans="2:17" s="701" customFormat="1" ht="10.5" x14ac:dyDescent="0.15">
      <c r="B40" s="171" t="s">
        <v>412</v>
      </c>
      <c r="C40" s="712">
        <v>3925.8599999999992</v>
      </c>
      <c r="D40" s="712">
        <v>3803.59</v>
      </c>
      <c r="E40" s="712">
        <v>3875.3999999999996</v>
      </c>
      <c r="F40" s="712">
        <v>3632.55</v>
      </c>
      <c r="G40" s="712">
        <v>3862.7700000000004</v>
      </c>
      <c r="H40" s="712">
        <v>3844.7</v>
      </c>
      <c r="I40" s="700"/>
      <c r="J40" s="700"/>
      <c r="K40" s="21"/>
      <c r="L40" s="21"/>
      <c r="M40" s="21"/>
      <c r="N40" s="21"/>
      <c r="O40" s="21"/>
      <c r="P40" s="21"/>
      <c r="Q40" s="700"/>
    </row>
    <row r="41" spans="2:17" s="703" customFormat="1" ht="10.5" x14ac:dyDescent="0.15">
      <c r="B41" s="171" t="s">
        <v>413</v>
      </c>
      <c r="C41" s="712">
        <v>1281.0158176016866</v>
      </c>
      <c r="D41" s="712">
        <v>1310.6299954821043</v>
      </c>
      <c r="E41" s="712">
        <v>1403.4068292682928</v>
      </c>
      <c r="F41" s="712">
        <v>1365.6854500489744</v>
      </c>
      <c r="G41" s="712">
        <v>1421.0944590034962</v>
      </c>
      <c r="H41" s="712">
        <v>1584.6258131915097</v>
      </c>
      <c r="I41" s="700"/>
      <c r="J41" s="700"/>
      <c r="K41" s="21"/>
      <c r="L41" s="21"/>
      <c r="M41" s="21"/>
      <c r="N41" s="21"/>
      <c r="O41" s="21"/>
      <c r="P41" s="21"/>
      <c r="Q41" s="700"/>
    </row>
    <row r="42" spans="2:17" s="703" customFormat="1" ht="10.5" x14ac:dyDescent="0.15">
      <c r="B42" s="171" t="s">
        <v>414</v>
      </c>
      <c r="C42" s="712">
        <v>2611.4190833245166</v>
      </c>
      <c r="D42" s="712">
        <v>2566.2183664746608</v>
      </c>
      <c r="E42" s="712">
        <v>2668.5236780469231</v>
      </c>
      <c r="F42" s="712">
        <v>2625.3096751758635</v>
      </c>
      <c r="G42" s="712">
        <v>2719.4267110153692</v>
      </c>
      <c r="H42" s="712">
        <v>2846.645487819877</v>
      </c>
      <c r="I42" s="700"/>
      <c r="J42" s="700"/>
      <c r="K42" s="21"/>
      <c r="L42" s="21"/>
      <c r="M42" s="21"/>
      <c r="N42" s="21"/>
      <c r="O42" s="21"/>
      <c r="P42" s="21"/>
      <c r="Q42" s="700"/>
    </row>
    <row r="43" spans="2:17" s="707" customFormat="1" ht="10.5" x14ac:dyDescent="0.15">
      <c r="B43" s="704" t="s">
        <v>415</v>
      </c>
      <c r="C43" s="705">
        <f>C42*1.5</f>
        <v>3917.1286249867749</v>
      </c>
      <c r="D43" s="705">
        <f t="shared" ref="D43:H43" si="0">D42*1.5</f>
        <v>3849.3275497119912</v>
      </c>
      <c r="E43" s="705">
        <f t="shared" si="0"/>
        <v>4002.7855170703847</v>
      </c>
      <c r="F43" s="705">
        <f t="shared" si="0"/>
        <v>3937.964512763795</v>
      </c>
      <c r="G43" s="705">
        <f t="shared" si="0"/>
        <v>4079.140066523054</v>
      </c>
      <c r="H43" s="705">
        <f t="shared" si="0"/>
        <v>4269.9682317298157</v>
      </c>
      <c r="I43" s="706"/>
      <c r="J43" s="706"/>
      <c r="K43" s="706"/>
      <c r="L43" s="706"/>
      <c r="M43" s="706"/>
      <c r="N43" s="706"/>
      <c r="O43" s="706"/>
      <c r="P43" s="706"/>
      <c r="Q43" s="706"/>
    </row>
    <row r="44" spans="2:17" ht="11.25" customHeight="1" x14ac:dyDescent="0.2">
      <c r="C44" s="522"/>
      <c r="J44" s="167"/>
      <c r="K44" s="167"/>
      <c r="L44" s="167"/>
      <c r="M44" s="167"/>
      <c r="N44" s="167"/>
      <c r="O44" s="167"/>
      <c r="P44" s="167"/>
      <c r="Q44" s="167"/>
    </row>
    <row r="45" spans="2:17" ht="11.25" customHeight="1" x14ac:dyDescent="0.2">
      <c r="C45" s="522"/>
    </row>
  </sheetData>
  <mergeCells count="7">
    <mergeCell ref="C36:F36"/>
    <mergeCell ref="B32:H32"/>
    <mergeCell ref="B1:H1"/>
    <mergeCell ref="B5:H5"/>
    <mergeCell ref="B3:H3"/>
    <mergeCell ref="G36:H36"/>
    <mergeCell ref="B34:H34"/>
  </mergeCells>
  <hyperlinks>
    <hyperlink ref="B33" r:id="rId1" xr:uid="{00000000-0004-0000-2000-000000000000}"/>
    <hyperlink ref="B1" location="Cuprins_ro!B34" display="II. Poziția investițională internațională la 31.03.2023 (date provizorii) " xr:uid="{00000000-0004-0000-2000-000001000000}"/>
    <hyperlink ref="B1:H1" location="Cuprins_ro!B30" display="II. Poziția investițională internațională la 31.03.2025 (date provizorii) " xr:uid="{00000000-0004-0000-2000-000004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R39"/>
  <sheetViews>
    <sheetView showGridLines="0" showRowColHeaders="0" zoomScaleNormal="100" workbookViewId="0"/>
  </sheetViews>
  <sheetFormatPr defaultColWidth="9.140625" defaultRowHeight="10.5" x14ac:dyDescent="0.15"/>
  <cols>
    <col min="1" max="1" customWidth="true" style="48" width="5.7109375" collapsed="false"/>
    <col min="2" max="2" customWidth="true" style="48" width="31.140625" collapsed="false"/>
    <col min="3" max="8" customWidth="true" style="48" width="13.42578125" collapsed="false"/>
    <col min="9" max="16384" style="48" width="9.140625" collapsed="false"/>
  </cols>
  <sheetData>
    <row r="1" spans="2:8" s="578" customFormat="1" ht="14.25" x14ac:dyDescent="0.2">
      <c r="B1" s="752" t="s">
        <v>203</v>
      </c>
      <c r="C1" s="752"/>
      <c r="D1" s="752"/>
      <c r="E1" s="752"/>
      <c r="F1" s="752"/>
      <c r="G1" s="752"/>
      <c r="H1" s="752"/>
    </row>
    <row r="3" spans="2:8" s="698" customFormat="1" ht="30" customHeight="1" x14ac:dyDescent="0.2">
      <c r="B3" s="935" t="s">
        <v>503</v>
      </c>
      <c r="C3" s="935"/>
      <c r="D3" s="935"/>
      <c r="E3" s="935"/>
      <c r="F3" s="935"/>
      <c r="G3" s="935"/>
      <c r="H3" s="935"/>
    </row>
    <row r="4" spans="2:8" ht="5.0999999999999996" customHeight="1" x14ac:dyDescent="0.15">
      <c r="B4" s="172"/>
    </row>
    <row r="5" spans="2:8" s="698" customFormat="1" ht="14.25" x14ac:dyDescent="0.2">
      <c r="B5" s="914" t="s">
        <v>227</v>
      </c>
      <c r="C5" s="914"/>
      <c r="D5" s="914"/>
      <c r="E5" s="914"/>
      <c r="F5" s="914"/>
      <c r="G5" s="914"/>
      <c r="H5" s="914"/>
    </row>
    <row r="6" spans="2:8" x14ac:dyDescent="0.15">
      <c r="B6" s="172"/>
    </row>
    <row r="7" spans="2:8" x14ac:dyDescent="0.15">
      <c r="B7" s="172"/>
    </row>
    <row r="8" spans="2:8" x14ac:dyDescent="0.15">
      <c r="B8" s="172"/>
    </row>
    <row r="9" spans="2:8" x14ac:dyDescent="0.15">
      <c r="B9" s="172"/>
    </row>
    <row r="10" spans="2:8" x14ac:dyDescent="0.15">
      <c r="B10" s="172"/>
    </row>
    <row r="11" spans="2:8" x14ac:dyDescent="0.15">
      <c r="B11" s="172"/>
    </row>
    <row r="12" spans="2:8" x14ac:dyDescent="0.15">
      <c r="B12" s="172"/>
    </row>
    <row r="13" spans="2:8" x14ac:dyDescent="0.15">
      <c r="B13" s="172"/>
    </row>
    <row r="14" spans="2:8" x14ac:dyDescent="0.15">
      <c r="B14" s="172"/>
    </row>
    <row r="15" spans="2:8" x14ac:dyDescent="0.15">
      <c r="B15" s="172"/>
    </row>
    <row r="16" spans="2:8" x14ac:dyDescent="0.15">
      <c r="B16" s="172"/>
    </row>
    <row r="17" spans="2:8" x14ac:dyDescent="0.15">
      <c r="B17" s="172"/>
    </row>
    <row r="18" spans="2:8" x14ac:dyDescent="0.15">
      <c r="B18" s="172"/>
    </row>
    <row r="19" spans="2:8" x14ac:dyDescent="0.15">
      <c r="B19" s="172"/>
    </row>
    <row r="20" spans="2:8" x14ac:dyDescent="0.15">
      <c r="B20" s="172"/>
    </row>
    <row r="21" spans="2:8" x14ac:dyDescent="0.15">
      <c r="B21" s="172"/>
    </row>
    <row r="22" spans="2:8" x14ac:dyDescent="0.15">
      <c r="B22" s="172"/>
    </row>
    <row r="23" spans="2:8" x14ac:dyDescent="0.15">
      <c r="B23" s="172"/>
    </row>
    <row r="24" spans="2:8" x14ac:dyDescent="0.15">
      <c r="B24" s="172"/>
    </row>
    <row r="25" spans="2:8" x14ac:dyDescent="0.15">
      <c r="B25" s="172"/>
    </row>
    <row r="26" spans="2:8" x14ac:dyDescent="0.15">
      <c r="B26" s="172"/>
    </row>
    <row r="27" spans="2:8" x14ac:dyDescent="0.15">
      <c r="B27" s="172"/>
    </row>
    <row r="28" spans="2:8" x14ac:dyDescent="0.15">
      <c r="B28" s="172"/>
    </row>
    <row r="29" spans="2:8" x14ac:dyDescent="0.15">
      <c r="B29" s="172"/>
    </row>
    <row r="30" spans="2:8" x14ac:dyDescent="0.15">
      <c r="B30" s="936" t="s">
        <v>262</v>
      </c>
      <c r="C30" s="936"/>
      <c r="D30" s="936"/>
      <c r="E30" s="936"/>
      <c r="F30" s="936"/>
      <c r="G30" s="936"/>
      <c r="H30" s="936"/>
    </row>
    <row r="31" spans="2:8" x14ac:dyDescent="0.15">
      <c r="B31" s="936" t="s">
        <v>416</v>
      </c>
      <c r="C31" s="936"/>
      <c r="D31" s="936"/>
      <c r="E31" s="936"/>
      <c r="F31" s="936"/>
      <c r="G31" s="936"/>
      <c r="H31" s="936"/>
    </row>
    <row r="32" spans="2:8" x14ac:dyDescent="0.15">
      <c r="B32" s="172"/>
    </row>
    <row r="33" spans="2:18" s="173" customFormat="1" ht="11.25" customHeight="1" x14ac:dyDescent="0.15">
      <c r="B33" s="931"/>
      <c r="C33" s="933">
        <v>2024</v>
      </c>
      <c r="D33" s="934"/>
      <c r="E33" s="934"/>
      <c r="F33" s="934"/>
      <c r="G33" s="933">
        <v>2025</v>
      </c>
      <c r="H33" s="937"/>
      <c r="I33" s="48"/>
      <c r="J33" s="48"/>
      <c r="K33" s="48"/>
      <c r="L33" s="48"/>
      <c r="M33" s="48"/>
      <c r="N33" s="48"/>
      <c r="O33" s="48"/>
      <c r="P33" s="48"/>
      <c r="Q33" s="48"/>
      <c r="R33" s="48"/>
    </row>
    <row r="34" spans="2:18" s="173" customFormat="1" x14ac:dyDescent="0.15">
      <c r="B34" s="932"/>
      <c r="C34" s="278" t="s">
        <v>186</v>
      </c>
      <c r="D34" s="278" t="s">
        <v>182</v>
      </c>
      <c r="E34" s="278" t="s">
        <v>183</v>
      </c>
      <c r="F34" s="278" t="s">
        <v>88</v>
      </c>
      <c r="G34" s="278" t="s">
        <v>186</v>
      </c>
      <c r="H34" s="278" t="s">
        <v>0</v>
      </c>
      <c r="I34" s="48"/>
      <c r="J34" s="48"/>
      <c r="K34" s="48"/>
      <c r="L34" s="48"/>
      <c r="M34" s="48"/>
      <c r="N34" s="48"/>
      <c r="O34" s="48"/>
      <c r="P34" s="48"/>
      <c r="Q34" s="48"/>
      <c r="R34" s="48"/>
    </row>
    <row r="35" spans="2:18" x14ac:dyDescent="0.15">
      <c r="B35" s="174" t="s">
        <v>129</v>
      </c>
      <c r="C35" s="337">
        <v>3005.8310646509085</v>
      </c>
      <c r="D35" s="337">
        <v>3010.5040357459088</v>
      </c>
      <c r="E35" s="337">
        <v>3253.7717633235297</v>
      </c>
      <c r="F35" s="338">
        <v>3091.383072022395</v>
      </c>
      <c r="G35" s="337">
        <v>3183.1881679956796</v>
      </c>
      <c r="H35" s="337">
        <v>3521.7642393191177</v>
      </c>
      <c r="K35" s="21"/>
      <c r="L35" s="21"/>
      <c r="M35" s="21"/>
      <c r="N35" s="21"/>
      <c r="O35" s="21"/>
      <c r="P35" s="21"/>
    </row>
    <row r="36" spans="2:18" x14ac:dyDescent="0.15">
      <c r="B36" s="174" t="s">
        <v>417</v>
      </c>
      <c r="C36" s="337">
        <v>567.60792931528556</v>
      </c>
      <c r="D36" s="337">
        <v>547.80613551308363</v>
      </c>
      <c r="E36" s="337">
        <v>588.03587335504164</v>
      </c>
      <c r="F36" s="338">
        <v>529.69505239576506</v>
      </c>
      <c r="G36" s="337">
        <v>568.80801327021902</v>
      </c>
      <c r="H36" s="337">
        <v>613.31267797618659</v>
      </c>
      <c r="K36" s="21"/>
      <c r="L36" s="21"/>
      <c r="M36" s="21"/>
      <c r="N36" s="21"/>
      <c r="O36" s="21"/>
      <c r="P36" s="21"/>
    </row>
    <row r="37" spans="2:18" x14ac:dyDescent="0.15">
      <c r="B37" s="174" t="s">
        <v>418</v>
      </c>
      <c r="C37" s="337">
        <v>-27.148407986467923</v>
      </c>
      <c r="D37" s="337">
        <v>-35.470839665145569</v>
      </c>
      <c r="E37" s="337">
        <v>-24.452537406268156</v>
      </c>
      <c r="F37" s="338">
        <v>-25.598726103716686</v>
      </c>
      <c r="G37" s="337">
        <v>-29.453822697505455</v>
      </c>
      <c r="H37" s="337">
        <v>-18.175040872919602</v>
      </c>
      <c r="K37" s="21"/>
      <c r="L37" s="21"/>
      <c r="M37" s="21"/>
      <c r="N37" s="21"/>
      <c r="O37" s="21"/>
      <c r="P37" s="21"/>
    </row>
    <row r="38" spans="2:18" x14ac:dyDescent="0.15">
      <c r="C38" s="175"/>
      <c r="D38" s="175"/>
      <c r="E38" s="175"/>
      <c r="F38" s="175"/>
      <c r="G38" s="175"/>
      <c r="H38" s="175"/>
    </row>
    <row r="39" spans="2:18" x14ac:dyDescent="0.15">
      <c r="C39" s="176"/>
      <c r="D39" s="176"/>
      <c r="E39" s="176"/>
      <c r="F39" s="176"/>
      <c r="G39" s="176"/>
      <c r="H39" s="176"/>
    </row>
  </sheetData>
  <mergeCells count="8">
    <mergeCell ref="B33:B34"/>
    <mergeCell ref="C33:F33"/>
    <mergeCell ref="B1:H1"/>
    <mergeCell ref="B3:H3"/>
    <mergeCell ref="B5:H5"/>
    <mergeCell ref="B31:H31"/>
    <mergeCell ref="G33:H33"/>
    <mergeCell ref="B30:H30"/>
  </mergeCells>
  <hyperlinks>
    <hyperlink ref="B1:F1" location="Cuprins_ro!B34" display="II. Poziția investițională internațională la 31.03.2023 (date provizorii) " xr:uid="{00000000-0004-0000-2100-000000000000}"/>
    <hyperlink ref="B1:H1" location="Cuprins_ro!B30" display="II. Poziția investițională internațională la 31.03.2024 (date provizorii) " xr:uid="{00000000-0004-0000-21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J69"/>
  <sheetViews>
    <sheetView showGridLines="0" showRowColHeaders="0" zoomScaleNormal="100" zoomScaleSheetLayoutView="80" workbookViewId="0"/>
  </sheetViews>
  <sheetFormatPr defaultColWidth="9.140625" defaultRowHeight="10.5" x14ac:dyDescent="0.15"/>
  <cols>
    <col min="1" max="1" customWidth="true" style="177" width="5.7109375" collapsed="false"/>
    <col min="2" max="2" customWidth="true" style="177" width="70.140625" collapsed="false"/>
    <col min="3" max="4" customWidth="true" style="177" width="9.140625" collapsed="false"/>
    <col min="5" max="7" customWidth="true" style="177" width="10.0" collapsed="false"/>
    <col min="8" max="8" customWidth="true" style="177" width="9.140625" collapsed="false"/>
    <col min="9" max="9" customWidth="true" style="177" width="27.85546875" collapsed="false"/>
    <col min="10" max="22" customWidth="true" style="177" width="9.140625" collapsed="false"/>
    <col min="23" max="16384" style="177" width="9.140625" collapsed="false"/>
  </cols>
  <sheetData>
    <row r="1" spans="2:10" s="578" customFormat="1" ht="14.25" x14ac:dyDescent="0.2">
      <c r="B1" s="752" t="s">
        <v>203</v>
      </c>
      <c r="C1" s="752"/>
      <c r="D1" s="752"/>
      <c r="E1" s="752"/>
      <c r="F1" s="185"/>
      <c r="G1" s="185"/>
      <c r="H1" s="32"/>
    </row>
    <row r="3" spans="2:10" s="708" customFormat="1" ht="45" customHeight="1" x14ac:dyDescent="0.2">
      <c r="B3" s="935" t="s">
        <v>90</v>
      </c>
      <c r="C3" s="935"/>
      <c r="D3" s="935"/>
      <c r="E3" s="935"/>
      <c r="J3" s="709"/>
    </row>
    <row r="4" spans="2:10" ht="5.0999999999999996" customHeight="1" x14ac:dyDescent="0.15"/>
    <row r="5" spans="2:10" s="708" customFormat="1" ht="30" customHeight="1" x14ac:dyDescent="0.2">
      <c r="B5" s="938" t="s">
        <v>204</v>
      </c>
      <c r="C5" s="938"/>
      <c r="D5" s="938"/>
      <c r="E5" s="938"/>
      <c r="F5" s="698"/>
      <c r="G5" s="698"/>
      <c r="H5" s="698"/>
    </row>
    <row r="6" spans="2:10" x14ac:dyDescent="0.15">
      <c r="F6" s="178"/>
    </row>
    <row r="34" spans="2:10" x14ac:dyDescent="0.15">
      <c r="B34" s="550"/>
    </row>
    <row r="41" spans="2:10" x14ac:dyDescent="0.15">
      <c r="B41" s="179"/>
    </row>
    <row r="42" spans="2:10" x14ac:dyDescent="0.15">
      <c r="D42" s="180"/>
      <c r="E42" s="180"/>
    </row>
    <row r="43" spans="2:10" x14ac:dyDescent="0.15">
      <c r="B43" s="181" t="s">
        <v>127</v>
      </c>
      <c r="C43" s="280">
        <v>1.0335539829224558</v>
      </c>
      <c r="I43" s="21"/>
      <c r="J43" s="21"/>
    </row>
    <row r="44" spans="2:10" x14ac:dyDescent="0.15">
      <c r="B44" s="181" t="s">
        <v>419</v>
      </c>
      <c r="C44" s="280">
        <v>34.393549276610592</v>
      </c>
      <c r="I44" s="21"/>
      <c r="J44" s="21"/>
    </row>
    <row r="45" spans="2:10" x14ac:dyDescent="0.15">
      <c r="B45" s="181" t="s">
        <v>420</v>
      </c>
      <c r="C45" s="280">
        <v>24.448440554488712</v>
      </c>
      <c r="I45" s="21"/>
      <c r="J45" s="21"/>
    </row>
    <row r="46" spans="2:10" x14ac:dyDescent="0.15">
      <c r="B46" s="181" t="s">
        <v>421</v>
      </c>
      <c r="C46" s="280">
        <v>17.381930722054022</v>
      </c>
      <c r="I46" s="21"/>
      <c r="J46" s="21"/>
    </row>
    <row r="47" spans="2:10" x14ac:dyDescent="0.15">
      <c r="B47" s="181" t="s">
        <v>422</v>
      </c>
      <c r="C47" s="280">
        <v>6.1005893580256574</v>
      </c>
      <c r="D47" s="247"/>
      <c r="E47" s="247"/>
      <c r="I47" s="21"/>
      <c r="J47" s="21"/>
    </row>
    <row r="48" spans="2:10" x14ac:dyDescent="0.15">
      <c r="B48" s="181" t="s">
        <v>423</v>
      </c>
      <c r="C48" s="280">
        <v>5.6419084283976852</v>
      </c>
      <c r="I48" s="21"/>
      <c r="J48" s="21"/>
    </row>
    <row r="49" spans="2:10" x14ac:dyDescent="0.15">
      <c r="B49" s="279" t="s">
        <v>424</v>
      </c>
      <c r="C49" s="280">
        <v>3.4246014965603906</v>
      </c>
      <c r="I49" s="21"/>
      <c r="J49" s="21"/>
    </row>
    <row r="50" spans="2:10" x14ac:dyDescent="0.15">
      <c r="B50" s="181" t="s">
        <v>425</v>
      </c>
      <c r="C50" s="280">
        <v>3.1519200443608404</v>
      </c>
      <c r="I50" s="21"/>
      <c r="J50" s="21"/>
    </row>
    <row r="51" spans="2:10" x14ac:dyDescent="0.15">
      <c r="B51" s="181" t="s">
        <v>426</v>
      </c>
      <c r="C51" s="280">
        <v>1.683330566138137</v>
      </c>
      <c r="I51" s="21"/>
      <c r="J51" s="21"/>
    </row>
    <row r="52" spans="2:10" x14ac:dyDescent="0.15">
      <c r="B52" s="181" t="s">
        <v>427</v>
      </c>
      <c r="C52" s="280">
        <v>1.4774247268261433</v>
      </c>
      <c r="I52" s="21"/>
      <c r="J52" s="21"/>
    </row>
    <row r="53" spans="2:10" x14ac:dyDescent="0.15">
      <c r="B53" s="181" t="s">
        <v>428</v>
      </c>
      <c r="C53" s="280">
        <v>1.2627508436153581</v>
      </c>
      <c r="I53" s="21"/>
      <c r="J53" s="21"/>
    </row>
    <row r="54" spans="2:10" ht="15" x14ac:dyDescent="0.25">
      <c r="I54"/>
      <c r="J54"/>
    </row>
    <row r="56" spans="2:10" x14ac:dyDescent="0.15">
      <c r="C56" s="182"/>
    </row>
    <row r="57" spans="2:10" x14ac:dyDescent="0.15">
      <c r="C57" s="183"/>
    </row>
    <row r="58" spans="2:10" x14ac:dyDescent="0.15">
      <c r="C58" s="184"/>
    </row>
    <row r="59" spans="2:10" x14ac:dyDescent="0.15">
      <c r="C59" s="184"/>
    </row>
    <row r="60" spans="2:10" x14ac:dyDescent="0.15">
      <c r="C60" s="184"/>
    </row>
    <row r="61" spans="2:10" x14ac:dyDescent="0.15">
      <c r="C61" s="184"/>
    </row>
    <row r="62" spans="2:10" x14ac:dyDescent="0.15">
      <c r="C62" s="184"/>
    </row>
    <row r="63" spans="2:10" x14ac:dyDescent="0.15">
      <c r="C63" s="184"/>
    </row>
    <row r="64" spans="2:10" x14ac:dyDescent="0.15">
      <c r="C64" s="184"/>
    </row>
    <row r="65" spans="3:3" x14ac:dyDescent="0.15">
      <c r="C65" s="184"/>
    </row>
    <row r="66" spans="3:3" x14ac:dyDescent="0.15">
      <c r="C66" s="184"/>
    </row>
    <row r="67" spans="3:3" x14ac:dyDescent="0.15">
      <c r="C67" s="184"/>
    </row>
    <row r="68" spans="3:3" x14ac:dyDescent="0.15">
      <c r="C68" s="184"/>
    </row>
    <row r="69" spans="3:3" x14ac:dyDescent="0.15">
      <c r="C69" s="184"/>
    </row>
  </sheetData>
  <mergeCells count="3">
    <mergeCell ref="B1:E1"/>
    <mergeCell ref="B3:E3"/>
    <mergeCell ref="B5:E5"/>
  </mergeCells>
  <hyperlinks>
    <hyperlink ref="B1:E1" location="Cuprins_ro!B34" display="II. Poziția investițională internațională la 31.03.2023 (date provizorii) " xr:uid="{00000000-0004-0000-2200-000000000000}"/>
    <hyperlink ref="B1:E1" location="Cuprins_ro!B30" display="II. Poziția investițională internațională la 31.03.2024 (date provizorii) " xr:uid="{00000000-0004-0000-22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Q36"/>
  <sheetViews>
    <sheetView showGridLines="0" showRowColHeaders="0" zoomScaleNormal="100" workbookViewId="0"/>
  </sheetViews>
  <sheetFormatPr defaultColWidth="9.140625" defaultRowHeight="11.25" customHeight="1" x14ac:dyDescent="0.2"/>
  <cols>
    <col min="1" max="1" customWidth="true" style="44" width="5.7109375" collapsed="false"/>
    <col min="2" max="2" customWidth="true" style="44" width="17.85546875" collapsed="false"/>
    <col min="3" max="3" customWidth="true" style="44" width="15.42578125" collapsed="false"/>
    <col min="4" max="9" customWidth="true" style="44" width="10.7109375" collapsed="false"/>
    <col min="10" max="16384" style="44" width="9.140625" collapsed="false"/>
  </cols>
  <sheetData>
    <row r="1" spans="2:10" s="578" customFormat="1" ht="14.25" x14ac:dyDescent="0.2">
      <c r="B1" s="752" t="s">
        <v>203</v>
      </c>
      <c r="C1" s="752"/>
      <c r="D1" s="752"/>
      <c r="E1" s="752"/>
      <c r="F1" s="752"/>
      <c r="G1" s="752"/>
      <c r="H1" s="752"/>
      <c r="I1" s="752"/>
      <c r="J1" s="564"/>
    </row>
    <row r="3" spans="2:10" s="698" customFormat="1" ht="30" customHeight="1" x14ac:dyDescent="0.2">
      <c r="B3" s="939" t="s">
        <v>85</v>
      </c>
      <c r="C3" s="939"/>
      <c r="D3" s="939"/>
      <c r="E3" s="939"/>
      <c r="F3" s="939"/>
      <c r="G3" s="939"/>
      <c r="H3" s="939"/>
      <c r="I3" s="939"/>
      <c r="J3" s="200"/>
    </row>
    <row r="4" spans="2:10" ht="5.0999999999999996" customHeight="1" x14ac:dyDescent="0.2">
      <c r="B4" s="201"/>
      <c r="C4" s="202"/>
    </row>
    <row r="5" spans="2:10" s="698" customFormat="1" ht="14.25" x14ac:dyDescent="0.2">
      <c r="B5" s="947" t="s">
        <v>151</v>
      </c>
      <c r="C5" s="948"/>
      <c r="D5" s="948"/>
      <c r="E5" s="948"/>
      <c r="F5" s="948"/>
      <c r="G5" s="948"/>
      <c r="H5" s="948"/>
      <c r="I5" s="948"/>
    </row>
    <row r="6" spans="2:10" ht="11.25" customHeight="1" x14ac:dyDescent="0.2">
      <c r="B6" s="201"/>
      <c r="C6" s="202"/>
    </row>
    <row r="7" spans="2:10" ht="11.25" customHeight="1" x14ac:dyDescent="0.2">
      <c r="B7" s="201"/>
      <c r="C7" s="202"/>
    </row>
    <row r="8" spans="2:10" ht="11.25" customHeight="1" x14ac:dyDescent="0.2">
      <c r="B8" s="201"/>
      <c r="C8" s="202"/>
    </row>
    <row r="9" spans="2:10" ht="11.25" customHeight="1" x14ac:dyDescent="0.2">
      <c r="B9" s="201"/>
      <c r="C9" s="202"/>
    </row>
    <row r="10" spans="2:10" ht="11.25" customHeight="1" x14ac:dyDescent="0.2">
      <c r="B10" s="201"/>
      <c r="C10" s="202"/>
    </row>
    <row r="11" spans="2:10" ht="11.25" customHeight="1" x14ac:dyDescent="0.2">
      <c r="B11" s="201"/>
      <c r="C11" s="202"/>
    </row>
    <row r="12" spans="2:10" ht="11.25" customHeight="1" x14ac:dyDescent="0.2">
      <c r="B12" s="201"/>
      <c r="C12" s="202"/>
    </row>
    <row r="13" spans="2:10" ht="11.25" customHeight="1" x14ac:dyDescent="0.2">
      <c r="B13" s="201"/>
      <c r="C13" s="202"/>
    </row>
    <row r="14" spans="2:10" ht="11.25" customHeight="1" x14ac:dyDescent="0.2">
      <c r="B14" s="201"/>
      <c r="C14" s="202"/>
    </row>
    <row r="15" spans="2:10" ht="11.25" customHeight="1" x14ac:dyDescent="0.2">
      <c r="B15" s="201"/>
      <c r="C15" s="202"/>
    </row>
    <row r="16" spans="2:10" ht="11.25" customHeight="1" x14ac:dyDescent="0.2">
      <c r="B16" s="201"/>
      <c r="C16" s="202"/>
    </row>
    <row r="17" spans="2:17" ht="11.25" customHeight="1" x14ac:dyDescent="0.2">
      <c r="B17" s="201"/>
      <c r="C17" s="202"/>
    </row>
    <row r="18" spans="2:17" ht="11.25" customHeight="1" x14ac:dyDescent="0.2">
      <c r="B18" s="201"/>
      <c r="C18" s="202"/>
    </row>
    <row r="19" spans="2:17" ht="11.25" customHeight="1" x14ac:dyDescent="0.2">
      <c r="B19" s="201"/>
      <c r="C19" s="202"/>
    </row>
    <row r="20" spans="2:17" ht="11.25" customHeight="1" x14ac:dyDescent="0.2">
      <c r="B20" s="201"/>
      <c r="C20" s="202"/>
    </row>
    <row r="21" spans="2:17" ht="11.25" customHeight="1" x14ac:dyDescent="0.2">
      <c r="B21" s="201"/>
      <c r="C21" s="202"/>
    </row>
    <row r="22" spans="2:17" ht="11.25" customHeight="1" x14ac:dyDescent="0.2">
      <c r="B22" s="201"/>
      <c r="C22" s="202"/>
    </row>
    <row r="23" spans="2:17" ht="11.25" customHeight="1" x14ac:dyDescent="0.2">
      <c r="B23" s="201"/>
      <c r="C23" s="202"/>
    </row>
    <row r="24" spans="2:17" ht="11.25" customHeight="1" x14ac:dyDescent="0.2">
      <c r="B24" s="201"/>
      <c r="C24" s="202"/>
    </row>
    <row r="25" spans="2:17" ht="11.25" customHeight="1" x14ac:dyDescent="0.2">
      <c r="B25" s="201"/>
      <c r="C25" s="202"/>
    </row>
    <row r="26" spans="2:17" ht="11.25" customHeight="1" x14ac:dyDescent="0.2">
      <c r="B26" s="201"/>
      <c r="C26" s="202"/>
    </row>
    <row r="27" spans="2:17" ht="11.25" customHeight="1" x14ac:dyDescent="0.2">
      <c r="B27" s="201"/>
      <c r="C27" s="202"/>
    </row>
    <row r="28" spans="2:17" ht="11.25" customHeight="1" x14ac:dyDescent="0.2">
      <c r="B28" s="201"/>
      <c r="C28" s="202"/>
    </row>
    <row r="29" spans="2:17" s="48" customFormat="1" ht="10.5" x14ac:dyDescent="0.15">
      <c r="B29" s="936" t="s">
        <v>262</v>
      </c>
      <c r="C29" s="936"/>
      <c r="D29" s="936"/>
      <c r="E29" s="936"/>
      <c r="F29" s="936"/>
      <c r="G29" s="936"/>
      <c r="H29" s="936"/>
      <c r="I29" s="565"/>
    </row>
    <row r="30" spans="2:17" s="173" customFormat="1" ht="11.25" customHeight="1" x14ac:dyDescent="0.15">
      <c r="B30" s="941"/>
      <c r="C30" s="942"/>
      <c r="D30" s="945">
        <v>2024</v>
      </c>
      <c r="E30" s="946"/>
      <c r="F30" s="946"/>
      <c r="G30" s="946"/>
      <c r="H30" s="945">
        <v>2025</v>
      </c>
      <c r="I30" s="949"/>
    </row>
    <row r="31" spans="2:17" s="173" customFormat="1" ht="10.5" x14ac:dyDescent="0.15">
      <c r="B31" s="943"/>
      <c r="C31" s="944"/>
      <c r="D31" s="448" t="s">
        <v>186</v>
      </c>
      <c r="E31" s="448" t="s">
        <v>182</v>
      </c>
      <c r="F31" s="448" t="s">
        <v>183</v>
      </c>
      <c r="G31" s="448" t="s">
        <v>88</v>
      </c>
      <c r="H31" s="448" t="s">
        <v>186</v>
      </c>
      <c r="I31" s="448" t="s">
        <v>0</v>
      </c>
    </row>
    <row r="32" spans="2:17" s="48" customFormat="1" ht="10.5" x14ac:dyDescent="0.15">
      <c r="B32" s="940" t="s">
        <v>361</v>
      </c>
      <c r="C32" s="449" t="s">
        <v>429</v>
      </c>
      <c r="D32" s="450">
        <v>38.165728389637955</v>
      </c>
      <c r="E32" s="450">
        <v>35.223475538521477</v>
      </c>
      <c r="F32" s="450">
        <v>38.037262015578541</v>
      </c>
      <c r="G32" s="450">
        <v>39.356664390684834</v>
      </c>
      <c r="H32" s="450">
        <v>41.96221522193018</v>
      </c>
      <c r="I32" s="450">
        <v>39.971534039460686</v>
      </c>
      <c r="J32" s="173"/>
      <c r="K32" s="173"/>
      <c r="L32" s="21"/>
      <c r="M32" s="21"/>
      <c r="N32" s="21"/>
      <c r="O32" s="21"/>
      <c r="P32" s="21"/>
      <c r="Q32" s="21"/>
    </row>
    <row r="33" spans="2:17" s="48" customFormat="1" ht="10.5" x14ac:dyDescent="0.15">
      <c r="B33" s="940"/>
      <c r="C33" s="449" t="s">
        <v>430</v>
      </c>
      <c r="D33" s="450">
        <v>61.834271610362045</v>
      </c>
      <c r="E33" s="450">
        <v>64.77652446147853</v>
      </c>
      <c r="F33" s="450">
        <v>61.962737984421459</v>
      </c>
      <c r="G33" s="450">
        <v>60.643335609315166</v>
      </c>
      <c r="H33" s="450">
        <v>58.03778477806982</v>
      </c>
      <c r="I33" s="450">
        <v>60.0284659605393</v>
      </c>
      <c r="J33" s="173"/>
      <c r="K33" s="173"/>
      <c r="L33" s="21"/>
      <c r="M33" s="21"/>
      <c r="N33" s="21"/>
      <c r="O33" s="21"/>
      <c r="P33" s="21"/>
      <c r="Q33" s="21"/>
    </row>
    <row r="34" spans="2:17" s="48" customFormat="1" ht="10.5" x14ac:dyDescent="0.15">
      <c r="B34" s="940" t="s">
        <v>362</v>
      </c>
      <c r="C34" s="449" t="s">
        <v>429</v>
      </c>
      <c r="D34" s="450">
        <v>-19.762178453395428</v>
      </c>
      <c r="E34" s="450">
        <v>-20.284822802236398</v>
      </c>
      <c r="F34" s="450">
        <v>-19.767657340894544</v>
      </c>
      <c r="G34" s="450">
        <v>-17.91598707254678</v>
      </c>
      <c r="H34" s="450">
        <v>-18.933238708414308</v>
      </c>
      <c r="I34" s="450">
        <v>-18.547715084605425</v>
      </c>
      <c r="J34" s="173"/>
      <c r="K34" s="173"/>
      <c r="L34" s="21"/>
      <c r="M34" s="21"/>
      <c r="N34" s="21"/>
      <c r="O34" s="21"/>
      <c r="P34" s="21"/>
      <c r="Q34" s="21"/>
    </row>
    <row r="35" spans="2:17" s="48" customFormat="1" ht="10.5" x14ac:dyDescent="0.15">
      <c r="B35" s="940"/>
      <c r="C35" s="449" t="s">
        <v>430</v>
      </c>
      <c r="D35" s="450">
        <v>-80.237821546604565</v>
      </c>
      <c r="E35" s="450">
        <v>-79.715177197763595</v>
      </c>
      <c r="F35" s="450">
        <v>-80.232342659105456</v>
      </c>
      <c r="G35" s="450">
        <v>-82.084012927453216</v>
      </c>
      <c r="H35" s="450">
        <v>-81.066761291585692</v>
      </c>
      <c r="I35" s="450">
        <v>-81.452284915394586</v>
      </c>
      <c r="J35" s="173"/>
      <c r="K35" s="173"/>
      <c r="L35" s="21"/>
      <c r="M35" s="21"/>
      <c r="N35" s="21"/>
      <c r="O35" s="21"/>
      <c r="P35" s="21"/>
      <c r="Q35" s="21"/>
    </row>
    <row r="36" spans="2:17" s="48" customFormat="1" ht="11.25" customHeight="1" x14ac:dyDescent="0.15">
      <c r="I36" s="447"/>
    </row>
  </sheetData>
  <mergeCells count="9">
    <mergeCell ref="B1:I1"/>
    <mergeCell ref="B3:I3"/>
    <mergeCell ref="B34:B35"/>
    <mergeCell ref="B30:C31"/>
    <mergeCell ref="D30:G30"/>
    <mergeCell ref="B32:B33"/>
    <mergeCell ref="B5:I5"/>
    <mergeCell ref="H30:I30"/>
    <mergeCell ref="B29:H29"/>
  </mergeCells>
  <hyperlinks>
    <hyperlink ref="B1:F1" location="Cuprins_ro!B34" display="II. Poziția investițională internațională la 31.03.2023 (date provizorii) " xr:uid="{00000000-0004-0000-2300-000000000000}"/>
    <hyperlink ref="B1:I1" location="Cuprins_ro!B30" display="II. Poziția investițională internațională la 31.03.2024 (date provizorii) " xr:uid="{00000000-0004-0000-23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36"/>
  <sheetViews>
    <sheetView showGridLines="0" showRowColHeaders="0" zoomScaleNormal="100" workbookViewId="0"/>
  </sheetViews>
  <sheetFormatPr defaultRowHeight="12" x14ac:dyDescent="0.2"/>
  <cols>
    <col min="1" max="1" customWidth="true" style="68" width="5.7109375" collapsed="false"/>
    <col min="2" max="2" customWidth="true" style="68" width="29.85546875" collapsed="false"/>
    <col min="3" max="9" customWidth="true" style="68" width="9.5703125" collapsed="false"/>
    <col min="10" max="16384" style="68" width="9.140625" collapsed="false"/>
  </cols>
  <sheetData>
    <row r="1" spans="1:10" s="578" customFormat="1" ht="14.25" x14ac:dyDescent="0.2">
      <c r="B1" s="950" t="s">
        <v>199</v>
      </c>
      <c r="C1" s="950"/>
      <c r="D1" s="950"/>
      <c r="E1" s="950"/>
      <c r="F1" s="950"/>
      <c r="G1" s="950"/>
      <c r="H1" s="950"/>
      <c r="I1" s="950"/>
    </row>
    <row r="3" spans="1:10" s="578" customFormat="1" ht="14.25" x14ac:dyDescent="0.2">
      <c r="B3" s="792" t="s">
        <v>54</v>
      </c>
      <c r="C3" s="792"/>
      <c r="D3" s="792"/>
      <c r="E3" s="792"/>
      <c r="F3" s="792"/>
      <c r="G3" s="792"/>
      <c r="H3" s="792"/>
      <c r="I3" s="569"/>
    </row>
    <row r="4" spans="1:10" ht="5.0999999999999996" customHeight="1" thickBot="1" x14ac:dyDescent="0.25">
      <c r="B4" s="251"/>
      <c r="C4" s="251"/>
      <c r="D4" s="251"/>
      <c r="E4" s="251"/>
      <c r="F4" s="251"/>
      <c r="G4" s="251"/>
      <c r="H4" s="251"/>
      <c r="I4" s="251"/>
    </row>
    <row r="5" spans="1:10" ht="12.75" thickBot="1" x14ac:dyDescent="0.25">
      <c r="A5" s="350"/>
      <c r="B5" s="72"/>
      <c r="C5" s="866">
        <v>2024</v>
      </c>
      <c r="D5" s="954"/>
      <c r="E5" s="954"/>
      <c r="F5" s="955"/>
      <c r="G5" s="869">
        <v>2025</v>
      </c>
      <c r="H5" s="870"/>
      <c r="I5" s="957" t="s">
        <v>431</v>
      </c>
      <c r="J5" s="341"/>
    </row>
    <row r="6" spans="1:10" ht="12.75" thickBot="1" x14ac:dyDescent="0.25">
      <c r="A6" s="350"/>
      <c r="B6" s="73"/>
      <c r="C6" s="582" t="s">
        <v>186</v>
      </c>
      <c r="D6" s="345" t="s">
        <v>182</v>
      </c>
      <c r="E6" s="346" t="s">
        <v>183</v>
      </c>
      <c r="F6" s="347" t="s">
        <v>88</v>
      </c>
      <c r="G6" s="347" t="s">
        <v>186</v>
      </c>
      <c r="H6" s="451" t="s">
        <v>0</v>
      </c>
      <c r="I6" s="957"/>
      <c r="J6" s="342"/>
    </row>
    <row r="7" spans="1:10" ht="12.75" thickBot="1" x14ac:dyDescent="0.25">
      <c r="A7" s="350"/>
      <c r="B7" s="340"/>
      <c r="C7" s="952" t="s">
        <v>354</v>
      </c>
      <c r="D7" s="953"/>
      <c r="E7" s="953"/>
      <c r="F7" s="953"/>
      <c r="G7" s="953"/>
      <c r="H7" s="953"/>
      <c r="I7" s="958"/>
      <c r="J7" s="342"/>
    </row>
    <row r="8" spans="1:10" ht="13.5" thickTop="1" thickBot="1" x14ac:dyDescent="0.25">
      <c r="A8" s="350"/>
      <c r="B8" s="348" t="s">
        <v>432</v>
      </c>
      <c r="C8" s="523">
        <v>10014.799999999999</v>
      </c>
      <c r="D8" s="523">
        <v>9920.9699999999993</v>
      </c>
      <c r="E8" s="523">
        <v>10433.1</v>
      </c>
      <c r="F8" s="523">
        <v>10322.01</v>
      </c>
      <c r="G8" s="523">
        <v>10638.06</v>
      </c>
      <c r="H8" s="524">
        <v>11408.7</v>
      </c>
      <c r="I8" s="729">
        <v>0.105</v>
      </c>
      <c r="J8" s="342"/>
    </row>
    <row r="9" spans="1:10" ht="12.75" thickBot="1" x14ac:dyDescent="0.25">
      <c r="A9" s="350"/>
      <c r="B9" s="344" t="s">
        <v>433</v>
      </c>
      <c r="C9" s="525">
        <v>3727.75</v>
      </c>
      <c r="D9" s="525">
        <v>3636.34</v>
      </c>
      <c r="E9" s="526">
        <v>4011.06</v>
      </c>
      <c r="F9" s="526">
        <v>4314.88</v>
      </c>
      <c r="G9" s="526">
        <v>4348.32</v>
      </c>
      <c r="H9" s="527">
        <v>4794.34</v>
      </c>
      <c r="I9" s="730">
        <v>0.111</v>
      </c>
      <c r="J9" s="342"/>
    </row>
    <row r="10" spans="1:10" ht="12.75" thickBot="1" x14ac:dyDescent="0.25">
      <c r="A10" s="350"/>
      <c r="B10" s="7" t="s">
        <v>434</v>
      </c>
      <c r="C10" s="525">
        <v>6287.05</v>
      </c>
      <c r="D10" s="525">
        <v>6284.63</v>
      </c>
      <c r="E10" s="526">
        <v>6422.04</v>
      </c>
      <c r="F10" s="526">
        <v>6007.13</v>
      </c>
      <c r="G10" s="526">
        <v>6289.75</v>
      </c>
      <c r="H10" s="527">
        <v>6614.36</v>
      </c>
      <c r="I10" s="730">
        <v>0.10100000000000001</v>
      </c>
      <c r="J10" s="342"/>
    </row>
    <row r="11" spans="1:10" ht="13.5" thickTop="1" thickBot="1" x14ac:dyDescent="0.25">
      <c r="A11" s="350"/>
      <c r="B11" s="349" t="s">
        <v>435</v>
      </c>
      <c r="C11" s="58" t="s">
        <v>228</v>
      </c>
      <c r="D11" s="58" t="s">
        <v>229</v>
      </c>
      <c r="E11" s="58" t="s">
        <v>230</v>
      </c>
      <c r="F11" s="58" t="s">
        <v>231</v>
      </c>
      <c r="G11" s="58" t="s">
        <v>232</v>
      </c>
      <c r="H11" s="528" t="s">
        <v>233</v>
      </c>
      <c r="I11" s="730">
        <v>0.154</v>
      </c>
      <c r="J11" s="342"/>
    </row>
    <row r="12" spans="1:10" ht="12.75" thickBot="1" x14ac:dyDescent="0.25">
      <c r="A12" s="350"/>
      <c r="B12" s="344" t="s">
        <v>436</v>
      </c>
      <c r="C12" s="529" t="s">
        <v>234</v>
      </c>
      <c r="D12" s="529" t="s">
        <v>235</v>
      </c>
      <c r="E12" s="58" t="s">
        <v>236</v>
      </c>
      <c r="F12" s="58" t="s">
        <v>237</v>
      </c>
      <c r="G12" s="58" t="s">
        <v>238</v>
      </c>
      <c r="H12" s="528" t="s">
        <v>239</v>
      </c>
      <c r="I12" s="730">
        <v>0.09</v>
      </c>
      <c r="J12" s="342"/>
    </row>
    <row r="13" spans="1:10" ht="12.75" thickBot="1" x14ac:dyDescent="0.25">
      <c r="A13" s="350"/>
      <c r="B13" s="339"/>
      <c r="C13" s="956" t="s">
        <v>355</v>
      </c>
      <c r="D13" s="956"/>
      <c r="E13" s="956"/>
      <c r="F13" s="956"/>
      <c r="G13" s="956"/>
      <c r="H13" s="956"/>
      <c r="I13" s="728" t="s">
        <v>187</v>
      </c>
      <c r="J13" s="342"/>
    </row>
    <row r="14" spans="1:10" ht="13.5" thickTop="1" thickBot="1" x14ac:dyDescent="0.25">
      <c r="A14" s="350"/>
      <c r="B14" s="348" t="s">
        <v>432</v>
      </c>
      <c r="C14" s="720">
        <v>59</v>
      </c>
      <c r="D14" s="720">
        <v>57.5</v>
      </c>
      <c r="E14" s="721">
        <v>58.1</v>
      </c>
      <c r="F14" s="721">
        <v>56.7</v>
      </c>
      <c r="G14" s="721">
        <v>58.1</v>
      </c>
      <c r="H14" s="722">
        <v>60.6</v>
      </c>
      <c r="I14" s="726">
        <v>3.9</v>
      </c>
      <c r="J14" s="342"/>
    </row>
    <row r="15" spans="1:10" ht="12.75" thickBot="1" x14ac:dyDescent="0.25">
      <c r="A15" s="350"/>
      <c r="B15" s="349" t="s">
        <v>433</v>
      </c>
      <c r="C15" s="723">
        <v>22</v>
      </c>
      <c r="D15" s="723">
        <v>21.1</v>
      </c>
      <c r="E15" s="724">
        <v>22.3</v>
      </c>
      <c r="F15" s="724">
        <v>23.7</v>
      </c>
      <c r="G15" s="724">
        <v>23.7</v>
      </c>
      <c r="H15" s="725">
        <v>25.5</v>
      </c>
      <c r="I15" s="727">
        <v>1.8</v>
      </c>
      <c r="J15" s="342"/>
    </row>
    <row r="16" spans="1:10" ht="12.75" thickBot="1" x14ac:dyDescent="0.25">
      <c r="A16" s="350"/>
      <c r="B16" s="349" t="s">
        <v>434</v>
      </c>
      <c r="C16" s="723">
        <v>37</v>
      </c>
      <c r="D16" s="723">
        <v>36.4</v>
      </c>
      <c r="E16" s="724">
        <v>35.799999999999997</v>
      </c>
      <c r="F16" s="724">
        <v>33</v>
      </c>
      <c r="G16" s="724">
        <v>34.4</v>
      </c>
      <c r="H16" s="725">
        <v>35.1</v>
      </c>
      <c r="I16" s="727">
        <v>2.1</v>
      </c>
      <c r="J16" s="342"/>
    </row>
    <row r="17" spans="1:10" ht="12.75" thickBot="1" x14ac:dyDescent="0.25">
      <c r="A17" s="350"/>
      <c r="B17" s="349" t="s">
        <v>437</v>
      </c>
      <c r="C17" s="723">
        <v>15.8</v>
      </c>
      <c r="D17" s="723">
        <v>15.8</v>
      </c>
      <c r="E17" s="724">
        <v>15.7</v>
      </c>
      <c r="F17" s="724">
        <v>13.7</v>
      </c>
      <c r="G17" s="724">
        <v>14.9</v>
      </c>
      <c r="H17" s="725">
        <v>15.3</v>
      </c>
      <c r="I17" s="727">
        <v>1.6</v>
      </c>
      <c r="J17" s="342"/>
    </row>
    <row r="18" spans="1:10" ht="12.75" thickBot="1" x14ac:dyDescent="0.25">
      <c r="A18" s="350"/>
      <c r="B18" s="7" t="s">
        <v>438</v>
      </c>
      <c r="C18" s="723">
        <v>43.2</v>
      </c>
      <c r="D18" s="723">
        <v>41.7</v>
      </c>
      <c r="E18" s="724">
        <v>42.4</v>
      </c>
      <c r="F18" s="724">
        <v>43</v>
      </c>
      <c r="G18" s="724">
        <v>43.2</v>
      </c>
      <c r="H18" s="725">
        <v>45.3</v>
      </c>
      <c r="I18" s="727">
        <v>2.2999999999999998</v>
      </c>
      <c r="J18" s="343"/>
    </row>
    <row r="19" spans="1:10" s="21" customFormat="1" ht="11.25" thickTop="1" x14ac:dyDescent="0.15">
      <c r="B19" s="951" t="s">
        <v>262</v>
      </c>
      <c r="C19" s="951"/>
      <c r="D19" s="951"/>
      <c r="E19" s="951"/>
      <c r="F19" s="951"/>
      <c r="G19" s="951"/>
      <c r="H19" s="951"/>
      <c r="I19" s="951"/>
    </row>
    <row r="20" spans="1:10" s="21" customFormat="1" ht="10.5" x14ac:dyDescent="0.15">
      <c r="B20" s="951" t="s">
        <v>439</v>
      </c>
      <c r="C20" s="951"/>
      <c r="D20" s="951"/>
      <c r="E20" s="951"/>
      <c r="F20" s="951"/>
      <c r="G20" s="951"/>
      <c r="H20" s="951"/>
      <c r="I20" s="951"/>
    </row>
    <row r="36" spans="2:2" x14ac:dyDescent="0.2">
      <c r="B36" s="546"/>
    </row>
  </sheetData>
  <mergeCells count="9">
    <mergeCell ref="B1:I1"/>
    <mergeCell ref="B3:H3"/>
    <mergeCell ref="B20:I20"/>
    <mergeCell ref="C7:H7"/>
    <mergeCell ref="C5:F5"/>
    <mergeCell ref="C13:H13"/>
    <mergeCell ref="I5:I7"/>
    <mergeCell ref="G5:H5"/>
    <mergeCell ref="B19:I19"/>
  </mergeCells>
  <hyperlinks>
    <hyperlink ref="B1:H1" location="Cuprins_ro!B44" display="III. Datoria externă brută la 31.03.2023 (date provizorii)" xr:uid="{00000000-0004-0000-2400-000000000000}"/>
    <hyperlink ref="B1:H1" location="Cuprins_ro!B40" display="III. Datoria externă brută la 31.03.2024 (date provizorii)" xr:uid="{00000000-0004-0000-2400-000003000000}"/>
    <hyperlink ref="B1:H1" location="Cuprins_ro!B41" display="III. Datoria externă brută la 30.09.2024 (date provizorii)" xr:uid="{4219586F-B396-498F-93CF-54342BF6E40E}"/>
    <hyperlink ref="B1:I1" location="Cuprins_ro!B40" display="III. Datoria externă brută la 31.03.2025 (date provizorii)" xr:uid="{E4B9E654-B329-4C6C-83E9-7181738EEF8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P36"/>
  <sheetViews>
    <sheetView showGridLines="0" showRowColHeaders="0" zoomScaleNormal="100" workbookViewId="0">
      <selection activeCell="G23" sqref="G23"/>
    </sheetView>
  </sheetViews>
  <sheetFormatPr defaultRowHeight="12" x14ac:dyDescent="0.2"/>
  <cols>
    <col min="1" max="1" customWidth="true" style="68" width="5.7109375" collapsed="false"/>
    <col min="2" max="2" customWidth="true" style="68" width="62.0" collapsed="false"/>
    <col min="3" max="8" customWidth="true" style="68" width="9.85546875" collapsed="false"/>
    <col min="9" max="9" customWidth="true" style="68" width="15.7109375" collapsed="false"/>
    <col min="10" max="16384" style="68" width="9.140625" collapsed="false"/>
  </cols>
  <sheetData>
    <row r="1" spans="2:10" s="578" customFormat="1" ht="14.25" x14ac:dyDescent="0.2">
      <c r="B1" s="950" t="s">
        <v>199</v>
      </c>
      <c r="C1" s="950"/>
      <c r="D1" s="950"/>
      <c r="E1" s="950"/>
      <c r="F1" s="950"/>
      <c r="G1" s="950"/>
      <c r="H1" s="950"/>
      <c r="I1" s="950"/>
    </row>
    <row r="3" spans="2:10" s="578" customFormat="1" ht="14.25" x14ac:dyDescent="0.2">
      <c r="B3" s="792" t="s">
        <v>91</v>
      </c>
      <c r="C3" s="792"/>
      <c r="D3" s="792"/>
      <c r="E3" s="792"/>
      <c r="F3" s="792"/>
      <c r="G3" s="792"/>
      <c r="H3" s="792"/>
      <c r="I3" s="792"/>
    </row>
    <row r="4" spans="2:10" ht="5.0999999999999996" customHeight="1" thickBot="1" x14ac:dyDescent="0.25"/>
    <row r="5" spans="2:10" ht="12.75" thickBot="1" x14ac:dyDescent="0.25">
      <c r="B5" s="954"/>
      <c r="C5" s="961">
        <v>2024</v>
      </c>
      <c r="D5" s="954"/>
      <c r="E5" s="954"/>
      <c r="F5" s="955"/>
      <c r="G5" s="869">
        <v>2025</v>
      </c>
      <c r="H5" s="870"/>
      <c r="I5" s="957" t="s">
        <v>198</v>
      </c>
      <c r="J5" s="353"/>
    </row>
    <row r="6" spans="2:10" ht="12.75" thickBot="1" x14ac:dyDescent="0.25">
      <c r="B6" s="954"/>
      <c r="C6" s="274" t="s">
        <v>186</v>
      </c>
      <c r="D6" s="274" t="s">
        <v>182</v>
      </c>
      <c r="E6" s="274" t="s">
        <v>183</v>
      </c>
      <c r="F6" s="274" t="s">
        <v>88</v>
      </c>
      <c r="G6" s="274" t="s">
        <v>186</v>
      </c>
      <c r="H6" s="274" t="s">
        <v>0</v>
      </c>
      <c r="I6" s="958"/>
      <c r="J6" s="353"/>
    </row>
    <row r="7" spans="2:10" ht="12.75" thickBot="1" x14ac:dyDescent="0.25">
      <c r="B7" s="877"/>
      <c r="C7" s="959" t="s">
        <v>6</v>
      </c>
      <c r="D7" s="956"/>
      <c r="E7" s="956"/>
      <c r="F7" s="956"/>
      <c r="G7" s="956"/>
      <c r="H7" s="960"/>
      <c r="I7" s="452" t="s">
        <v>440</v>
      </c>
      <c r="J7" s="353"/>
    </row>
    <row r="8" spans="2:10" ht="12.75" thickBot="1" x14ac:dyDescent="0.25">
      <c r="B8" s="349" t="s">
        <v>441</v>
      </c>
      <c r="C8" s="453">
        <v>37.200000000000003</v>
      </c>
      <c r="D8" s="351">
        <v>36.700000000000003</v>
      </c>
      <c r="E8" s="351">
        <v>38.5</v>
      </c>
      <c r="F8" s="351">
        <v>41.8</v>
      </c>
      <c r="G8" s="351">
        <v>40.9</v>
      </c>
      <c r="H8" s="351">
        <v>42</v>
      </c>
      <c r="I8" s="454">
        <v>0.2</v>
      </c>
      <c r="J8" s="354"/>
    </row>
    <row r="9" spans="2:10" ht="12.75" thickBot="1" x14ac:dyDescent="0.25">
      <c r="B9" s="349" t="s">
        <v>442</v>
      </c>
      <c r="C9" s="453">
        <v>73.2</v>
      </c>
      <c r="D9" s="351">
        <v>72.5</v>
      </c>
      <c r="E9" s="351">
        <v>73</v>
      </c>
      <c r="F9" s="351">
        <v>75.8</v>
      </c>
      <c r="G9" s="351">
        <v>74.400000000000006</v>
      </c>
      <c r="H9" s="351">
        <v>74.7</v>
      </c>
      <c r="I9" s="454">
        <v>-1.1000000000000001</v>
      </c>
      <c r="J9" s="354"/>
    </row>
    <row r="10" spans="2:10" ht="12.75" thickBot="1" x14ac:dyDescent="0.25">
      <c r="B10" s="349" t="s">
        <v>443</v>
      </c>
      <c r="C10" s="453">
        <v>26.8</v>
      </c>
      <c r="D10" s="351">
        <v>27.5</v>
      </c>
      <c r="E10" s="351">
        <v>27</v>
      </c>
      <c r="F10" s="351">
        <v>24.2</v>
      </c>
      <c r="G10" s="351">
        <v>25.6</v>
      </c>
      <c r="H10" s="351">
        <v>25.3</v>
      </c>
      <c r="I10" s="454">
        <v>1.1000000000000001</v>
      </c>
      <c r="J10" s="354"/>
    </row>
    <row r="11" spans="2:10" ht="24.75" thickBot="1" x14ac:dyDescent="0.25">
      <c r="B11" s="349" t="s">
        <v>444</v>
      </c>
      <c r="C11" s="453">
        <v>59.3</v>
      </c>
      <c r="D11" s="351">
        <v>58.7</v>
      </c>
      <c r="E11" s="351">
        <v>60.3</v>
      </c>
      <c r="F11" s="351">
        <v>62.2</v>
      </c>
      <c r="G11" s="351">
        <v>61.9</v>
      </c>
      <c r="H11" s="351">
        <v>63.1</v>
      </c>
      <c r="I11" s="454">
        <v>0.9</v>
      </c>
      <c r="J11" s="354"/>
    </row>
    <row r="12" spans="2:10" ht="24.75" thickBot="1" x14ac:dyDescent="0.25">
      <c r="B12" s="349" t="s">
        <v>445</v>
      </c>
      <c r="C12" s="453">
        <v>0.6</v>
      </c>
      <c r="D12" s="351">
        <v>0.7</v>
      </c>
      <c r="E12" s="351">
        <v>0.6</v>
      </c>
      <c r="F12" s="351">
        <v>0.7</v>
      </c>
      <c r="G12" s="351">
        <v>0.6</v>
      </c>
      <c r="H12" s="351">
        <v>0.5</v>
      </c>
      <c r="I12" s="454">
        <v>-0.2</v>
      </c>
      <c r="J12" s="354"/>
    </row>
    <row r="13" spans="2:10" ht="24.75" thickBot="1" x14ac:dyDescent="0.25">
      <c r="B13" s="349" t="s">
        <v>446</v>
      </c>
      <c r="C13" s="453">
        <v>86.4</v>
      </c>
      <c r="D13" s="351">
        <v>48.7</v>
      </c>
      <c r="E13" s="351">
        <v>152</v>
      </c>
      <c r="F13" s="351">
        <v>309.89999999999998</v>
      </c>
      <c r="G13" s="351">
        <v>56.8</v>
      </c>
      <c r="H13" s="351">
        <v>144</v>
      </c>
      <c r="I13" s="454">
        <v>-165.9</v>
      </c>
      <c r="J13" s="354"/>
    </row>
    <row r="14" spans="2:10" ht="12.75" thickBot="1" x14ac:dyDescent="0.25">
      <c r="B14" s="352"/>
      <c r="C14" s="959" t="s">
        <v>447</v>
      </c>
      <c r="D14" s="956"/>
      <c r="E14" s="956"/>
      <c r="F14" s="956"/>
      <c r="G14" s="956"/>
      <c r="H14" s="956"/>
      <c r="I14" s="960"/>
      <c r="J14" s="354"/>
    </row>
    <row r="15" spans="2:10" ht="36.75" thickBot="1" x14ac:dyDescent="0.25">
      <c r="B15" s="7" t="s">
        <v>448</v>
      </c>
      <c r="C15" s="455">
        <v>8.6</v>
      </c>
      <c r="D15" s="456">
        <v>5.5</v>
      </c>
      <c r="E15" s="456">
        <v>5.6</v>
      </c>
      <c r="F15" s="456">
        <v>7.1</v>
      </c>
      <c r="G15" s="456">
        <v>7.1</v>
      </c>
      <c r="H15" s="456">
        <v>4.7</v>
      </c>
      <c r="I15" s="457">
        <v>-2.4</v>
      </c>
      <c r="J15" s="354"/>
    </row>
    <row r="16" spans="2:10" s="21" customFormat="1" ht="10.5" x14ac:dyDescent="0.15">
      <c r="B16" s="951" t="s">
        <v>262</v>
      </c>
      <c r="C16" s="951"/>
      <c r="D16" s="951"/>
      <c r="E16" s="951"/>
      <c r="F16" s="951"/>
      <c r="G16" s="951"/>
      <c r="H16" s="951"/>
      <c r="I16" s="951"/>
    </row>
    <row r="28" spans="10:16" ht="14.25" x14ac:dyDescent="0.2">
      <c r="J28" s="950"/>
      <c r="K28" s="950"/>
      <c r="L28" s="950"/>
      <c r="M28" s="950"/>
      <c r="N28" s="950"/>
      <c r="O28" s="950"/>
      <c r="P28" s="950"/>
    </row>
    <row r="36" spans="2:2" x14ac:dyDescent="0.2">
      <c r="B36" s="546"/>
    </row>
  </sheetData>
  <mergeCells count="10">
    <mergeCell ref="J28:P28"/>
    <mergeCell ref="B3:I3"/>
    <mergeCell ref="B1:I1"/>
    <mergeCell ref="I5:I6"/>
    <mergeCell ref="C7:H7"/>
    <mergeCell ref="C5:F5"/>
    <mergeCell ref="B5:B7"/>
    <mergeCell ref="C14:I14"/>
    <mergeCell ref="G5:H5"/>
    <mergeCell ref="B16:I16"/>
  </mergeCells>
  <hyperlinks>
    <hyperlink ref="B1:I1" location="Cuprins_ro!B44" display="III. Datoria externă brută la 31.03.2023 (date provizorii)" xr:uid="{0FB8A6E0-D603-40D1-8CC0-C0AC0B09775B}"/>
    <hyperlink ref="B1:I1" location="Cuprins_ro!B40" display="III. Datoria externă brută la 31.03.2024 (date provizorii)" xr:uid="{59112034-89DE-456D-9F23-2770D2D6A278}"/>
    <hyperlink ref="B1:I1" location="Cuprins_ro!B40" display="III. Datoria externă brută la 31.03.2025 (date provizorii)" xr:uid="{B4D237AC-1D28-44DE-8C84-CC3136618E8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P36"/>
  <sheetViews>
    <sheetView showGridLines="0" showRowColHeaders="0" zoomScaleNormal="100" workbookViewId="0"/>
  </sheetViews>
  <sheetFormatPr defaultRowHeight="12" x14ac:dyDescent="0.2"/>
  <cols>
    <col min="1" max="1" customWidth="true" style="68" width="5.7109375" collapsed="false"/>
    <col min="2" max="2" customWidth="true" style="68" width="67.28515625" collapsed="false"/>
    <col min="3" max="7" customWidth="true" style="68" width="11.7109375" collapsed="false"/>
    <col min="8" max="8" customWidth="true" style="68" width="11.5703125" collapsed="false"/>
    <col min="9" max="16384" style="68" width="9.140625" collapsed="false"/>
  </cols>
  <sheetData>
    <row r="1" spans="2:8" s="578" customFormat="1" ht="14.25" x14ac:dyDescent="0.2">
      <c r="B1" s="950" t="s">
        <v>199</v>
      </c>
      <c r="C1" s="950"/>
      <c r="D1" s="950"/>
      <c r="E1" s="950"/>
      <c r="F1" s="950"/>
      <c r="G1" s="950"/>
      <c r="H1" s="950"/>
    </row>
    <row r="3" spans="2:8" s="578" customFormat="1" ht="14.25" x14ac:dyDescent="0.2">
      <c r="B3" s="792" t="s">
        <v>504</v>
      </c>
      <c r="C3" s="792"/>
      <c r="D3" s="792"/>
      <c r="E3" s="792"/>
      <c r="F3" s="792"/>
      <c r="G3" s="792"/>
      <c r="H3" s="792"/>
    </row>
    <row r="4" spans="2:8" ht="5.0999999999999996" customHeight="1" x14ac:dyDescent="0.2"/>
    <row r="5" spans="2:8" ht="15.75" customHeight="1" thickBot="1" x14ac:dyDescent="0.25">
      <c r="B5" s="962"/>
      <c r="C5" s="866">
        <v>2024</v>
      </c>
      <c r="D5" s="867"/>
      <c r="E5" s="867"/>
      <c r="F5" s="868"/>
      <c r="G5" s="866">
        <v>2025</v>
      </c>
      <c r="H5" s="868"/>
    </row>
    <row r="6" spans="2:8" ht="12.75" thickBot="1" x14ac:dyDescent="0.25">
      <c r="B6" s="962"/>
      <c r="C6" s="577" t="s">
        <v>186</v>
      </c>
      <c r="D6" s="585" t="s">
        <v>182</v>
      </c>
      <c r="E6" s="585" t="s">
        <v>183</v>
      </c>
      <c r="F6" s="585" t="s">
        <v>88</v>
      </c>
      <c r="G6" s="577" t="s">
        <v>186</v>
      </c>
      <c r="H6" s="577" t="s">
        <v>0</v>
      </c>
    </row>
    <row r="7" spans="2:8" ht="12.75" thickBot="1" x14ac:dyDescent="0.25">
      <c r="B7" s="93"/>
      <c r="C7" s="963" t="s">
        <v>189</v>
      </c>
      <c r="D7" s="964"/>
      <c r="E7" s="964"/>
      <c r="F7" s="964"/>
      <c r="G7" s="964"/>
      <c r="H7" s="965"/>
    </row>
    <row r="8" spans="2:8" ht="13.5" thickTop="1" thickBot="1" x14ac:dyDescent="0.25">
      <c r="B8" s="64" t="s">
        <v>505</v>
      </c>
      <c r="C8" s="57">
        <v>175.09</v>
      </c>
      <c r="D8" s="57">
        <v>274.41000000000003</v>
      </c>
      <c r="E8" s="57">
        <v>271.44</v>
      </c>
      <c r="F8" s="57">
        <v>226.09</v>
      </c>
      <c r="G8" s="57">
        <v>232.52</v>
      </c>
      <c r="H8" s="57">
        <v>364.98</v>
      </c>
    </row>
    <row r="9" spans="2:8" ht="13.5" thickTop="1" thickBot="1" x14ac:dyDescent="0.25">
      <c r="B9" s="65" t="s">
        <v>506</v>
      </c>
      <c r="C9" s="42">
        <v>76.739999999999995</v>
      </c>
      <c r="D9" s="42">
        <v>130.94999999999999</v>
      </c>
      <c r="E9" s="42">
        <v>155.27000000000001</v>
      </c>
      <c r="F9" s="42">
        <v>97.41</v>
      </c>
      <c r="G9" s="42">
        <v>142.19</v>
      </c>
      <c r="H9" s="42">
        <v>239.97</v>
      </c>
    </row>
    <row r="10" spans="2:8" ht="13.5" thickTop="1" thickBot="1" x14ac:dyDescent="0.25">
      <c r="B10" s="66" t="s">
        <v>507</v>
      </c>
      <c r="C10" s="306">
        <v>70.91</v>
      </c>
      <c r="D10" s="306">
        <v>121.51</v>
      </c>
      <c r="E10" s="306">
        <v>152.33000000000001</v>
      </c>
      <c r="F10" s="306">
        <v>87.8</v>
      </c>
      <c r="G10" s="306">
        <v>139.01</v>
      </c>
      <c r="H10" s="306">
        <v>226.32</v>
      </c>
    </row>
    <row r="11" spans="2:8" ht="13.5" thickTop="1" thickBot="1" x14ac:dyDescent="0.25">
      <c r="B11" s="731" t="s">
        <v>508</v>
      </c>
      <c r="C11" s="218">
        <v>98.35</v>
      </c>
      <c r="D11" s="218">
        <v>143.46</v>
      </c>
      <c r="E11" s="218">
        <v>116.17</v>
      </c>
      <c r="F11" s="218">
        <v>128.68</v>
      </c>
      <c r="G11" s="218">
        <v>90.33</v>
      </c>
      <c r="H11" s="218">
        <v>125.01</v>
      </c>
    </row>
    <row r="12" spans="2:8" ht="13.5" thickTop="1" thickBot="1" x14ac:dyDescent="0.25">
      <c r="B12" s="110"/>
      <c r="C12" s="966" t="s">
        <v>449</v>
      </c>
      <c r="D12" s="967"/>
      <c r="E12" s="967"/>
      <c r="F12" s="967"/>
      <c r="G12" s="967"/>
      <c r="H12" s="967"/>
    </row>
    <row r="13" spans="2:8" ht="13.5" thickTop="1" thickBot="1" x14ac:dyDescent="0.25">
      <c r="B13" s="64" t="s">
        <v>505</v>
      </c>
      <c r="C13" s="219">
        <v>12.8</v>
      </c>
      <c r="D13" s="219">
        <v>19.7</v>
      </c>
      <c r="E13" s="219">
        <v>18.7</v>
      </c>
      <c r="F13" s="219">
        <v>14.9</v>
      </c>
      <c r="G13" s="219">
        <v>17.8</v>
      </c>
      <c r="H13" s="219">
        <v>25.4</v>
      </c>
    </row>
    <row r="14" spans="2:8" ht="13.5" thickTop="1" thickBot="1" x14ac:dyDescent="0.25">
      <c r="B14" s="65" t="s">
        <v>506</v>
      </c>
      <c r="C14" s="220">
        <v>5.6</v>
      </c>
      <c r="D14" s="220">
        <v>9.4</v>
      </c>
      <c r="E14" s="220">
        <v>10.7</v>
      </c>
      <c r="F14" s="220">
        <v>6.4</v>
      </c>
      <c r="G14" s="220">
        <v>10.9</v>
      </c>
      <c r="H14" s="220">
        <v>16.7</v>
      </c>
    </row>
    <row r="15" spans="2:8" ht="13.5" thickTop="1" thickBot="1" x14ac:dyDescent="0.25">
      <c r="B15" s="66" t="s">
        <v>507</v>
      </c>
      <c r="C15" s="315">
        <v>5.2</v>
      </c>
      <c r="D15" s="315">
        <v>8.6999999999999993</v>
      </c>
      <c r="E15" s="315">
        <v>10.5</v>
      </c>
      <c r="F15" s="315">
        <v>5.8</v>
      </c>
      <c r="G15" s="315">
        <v>10.6</v>
      </c>
      <c r="H15" s="315">
        <v>15.7</v>
      </c>
    </row>
    <row r="16" spans="2:8" ht="12.75" thickTop="1" x14ac:dyDescent="0.2">
      <c r="B16" s="731" t="s">
        <v>508</v>
      </c>
      <c r="C16" s="220">
        <v>7.2</v>
      </c>
      <c r="D16" s="220">
        <v>10.3</v>
      </c>
      <c r="E16" s="220">
        <v>8</v>
      </c>
      <c r="F16" s="220">
        <v>8.5</v>
      </c>
      <c r="G16" s="220">
        <v>6.9</v>
      </c>
      <c r="H16" s="220">
        <v>8.6999999999999993</v>
      </c>
    </row>
    <row r="17" spans="2:16" s="21" customFormat="1" ht="10.5" x14ac:dyDescent="0.15">
      <c r="B17" s="951" t="s">
        <v>262</v>
      </c>
      <c r="C17" s="951"/>
      <c r="D17" s="951"/>
      <c r="E17" s="951"/>
      <c r="F17" s="951"/>
      <c r="G17" s="951"/>
      <c r="H17" s="951"/>
      <c r="I17" s="951"/>
    </row>
    <row r="29" spans="2:16" ht="14.25" x14ac:dyDescent="0.2">
      <c r="I29" s="950"/>
      <c r="J29" s="950"/>
      <c r="K29" s="950"/>
      <c r="L29" s="950"/>
      <c r="M29" s="950"/>
      <c r="N29" s="950"/>
      <c r="O29" s="950"/>
      <c r="P29" s="950"/>
    </row>
    <row r="36" spans="2:2" x14ac:dyDescent="0.2">
      <c r="B36" s="546"/>
    </row>
  </sheetData>
  <mergeCells count="9">
    <mergeCell ref="B3:H3"/>
    <mergeCell ref="B1:H1"/>
    <mergeCell ref="I29:P29"/>
    <mergeCell ref="B5:B6"/>
    <mergeCell ref="C5:F5"/>
    <mergeCell ref="C7:H7"/>
    <mergeCell ref="C12:H12"/>
    <mergeCell ref="G5:H5"/>
    <mergeCell ref="B17:I17"/>
  </mergeCells>
  <hyperlinks>
    <hyperlink ref="B1:H1" location="Cuprins_ro!B44" display="III. Datoria externă brută la 31.03.2023 (date provizorii)" xr:uid="{7081645A-970A-4C45-BF80-FC7821436648}"/>
    <hyperlink ref="B1:H1" location="Cuprins_ro!B40" display="III. Datoria externă brută la 31.03.2024 (date provizorii)" xr:uid="{DD7E30E2-6DA1-4AAB-8914-5DF4D19AEEC1}"/>
    <hyperlink ref="B1:H1" location="Cuprins_ro!B40" display="III. Datoria externă brută la 31.03.2025 (date provizorii)" xr:uid="{722259E2-206E-4F29-A5C4-10FA1D5B50F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S39"/>
  <sheetViews>
    <sheetView showGridLines="0" showRowColHeaders="0" zoomScaleNormal="100" workbookViewId="0"/>
  </sheetViews>
  <sheetFormatPr defaultColWidth="9.140625" defaultRowHeight="12" x14ac:dyDescent="0.2"/>
  <cols>
    <col min="1" max="1" customWidth="true" style="70" width="5.7109375" collapsed="false"/>
    <col min="2" max="2" customWidth="true" style="70" width="30.140625" collapsed="false"/>
    <col min="3" max="8" customWidth="true" style="70" width="11.7109375" collapsed="false"/>
    <col min="9" max="9" customWidth="true" style="70" width="3.0" collapsed="false"/>
    <col min="10" max="10" customWidth="true" style="70" width="20.7109375" collapsed="false"/>
    <col min="11" max="11" customWidth="true" style="70" width="20.140625" collapsed="false"/>
    <col min="12" max="16384" style="70" width="9.140625" collapsed="false"/>
  </cols>
  <sheetData>
    <row r="1" spans="2:11" s="578" customFormat="1" ht="14.25" x14ac:dyDescent="0.2">
      <c r="B1" s="950" t="s">
        <v>199</v>
      </c>
      <c r="C1" s="950"/>
      <c r="D1" s="950"/>
      <c r="E1" s="950"/>
      <c r="F1" s="950"/>
      <c r="G1" s="950"/>
      <c r="H1" s="950"/>
      <c r="I1" s="950"/>
      <c r="J1" s="950"/>
      <c r="K1" s="950"/>
    </row>
    <row r="2" spans="2:11" ht="12" customHeight="1" x14ac:dyDescent="0.2"/>
    <row r="3" spans="2:11" s="71" customFormat="1" ht="30" customHeight="1" x14ac:dyDescent="0.2">
      <c r="B3" s="968" t="s">
        <v>246</v>
      </c>
      <c r="C3" s="968"/>
      <c r="D3" s="968"/>
      <c r="E3" s="968"/>
      <c r="F3" s="968"/>
      <c r="G3" s="968"/>
      <c r="H3" s="968"/>
      <c r="I3" s="968"/>
      <c r="J3" s="968"/>
      <c r="K3" s="968"/>
    </row>
    <row r="4" spans="2:11" ht="5.0999999999999996" customHeight="1" x14ac:dyDescent="0.2">
      <c r="B4" s="974"/>
      <c r="C4" s="974"/>
      <c r="D4" s="974"/>
      <c r="E4" s="89"/>
    </row>
    <row r="5" spans="2:11" s="109" customFormat="1" ht="14.25" x14ac:dyDescent="0.2">
      <c r="B5" s="975" t="s">
        <v>152</v>
      </c>
      <c r="C5" s="975"/>
      <c r="D5" s="975"/>
      <c r="E5" s="975"/>
      <c r="F5" s="975"/>
      <c r="G5" s="975"/>
      <c r="H5" s="975"/>
      <c r="I5" s="975"/>
      <c r="J5" s="975"/>
      <c r="K5" s="976"/>
    </row>
    <row r="6" spans="2:11" ht="4.5" customHeight="1" x14ac:dyDescent="0.2"/>
    <row r="28" spans="2:19" s="355" customFormat="1" ht="10.5" x14ac:dyDescent="0.15">
      <c r="B28" s="951" t="s">
        <v>262</v>
      </c>
      <c r="C28" s="951"/>
      <c r="D28" s="951"/>
      <c r="E28" s="951"/>
      <c r="F28" s="951"/>
      <c r="G28" s="951"/>
      <c r="H28" s="951"/>
      <c r="I28" s="951"/>
    </row>
    <row r="30" spans="2:19" ht="15" customHeight="1" x14ac:dyDescent="0.2">
      <c r="B30" s="969"/>
      <c r="C30" s="971">
        <v>2024</v>
      </c>
      <c r="D30" s="972"/>
      <c r="E30" s="972"/>
      <c r="F30" s="973"/>
      <c r="G30" s="971">
        <v>2025</v>
      </c>
      <c r="H30" s="973"/>
      <c r="I30" s="355"/>
      <c r="J30" s="355"/>
      <c r="K30" s="355"/>
    </row>
    <row r="31" spans="2:19" s="355" customFormat="1" ht="10.5" x14ac:dyDescent="0.15">
      <c r="B31" s="970"/>
      <c r="C31" s="482" t="s">
        <v>186</v>
      </c>
      <c r="D31" s="482" t="s">
        <v>182</v>
      </c>
      <c r="E31" s="482" t="s">
        <v>183</v>
      </c>
      <c r="F31" s="483" t="s">
        <v>88</v>
      </c>
      <c r="G31" s="482" t="s">
        <v>186</v>
      </c>
      <c r="H31" s="228" t="s">
        <v>0</v>
      </c>
      <c r="J31" s="356"/>
      <c r="K31" s="356" t="s">
        <v>202</v>
      </c>
    </row>
    <row r="32" spans="2:19" s="355" customFormat="1" ht="10.5" x14ac:dyDescent="0.15">
      <c r="B32" s="229" t="s">
        <v>433</v>
      </c>
      <c r="C32" s="140">
        <v>3727.75</v>
      </c>
      <c r="D32" s="140">
        <v>3636.34</v>
      </c>
      <c r="E32" s="140">
        <v>4011.06</v>
      </c>
      <c r="F32" s="140">
        <v>4314.88</v>
      </c>
      <c r="G32" s="140">
        <v>4348.32</v>
      </c>
      <c r="H32" s="140">
        <v>4794.34</v>
      </c>
      <c r="J32" s="357" t="s">
        <v>281</v>
      </c>
      <c r="K32" s="140">
        <v>4403.0200000000004</v>
      </c>
      <c r="N32" s="21"/>
      <c r="O32" s="21"/>
      <c r="P32" s="21"/>
      <c r="Q32" s="21"/>
      <c r="R32" s="21"/>
      <c r="S32" s="21"/>
    </row>
    <row r="33" spans="2:19" s="355" customFormat="1" ht="10.5" x14ac:dyDescent="0.15">
      <c r="B33" s="229" t="s">
        <v>435</v>
      </c>
      <c r="C33" s="140">
        <v>1.42</v>
      </c>
      <c r="D33" s="140">
        <v>1.6600000000000001</v>
      </c>
      <c r="E33" s="140">
        <v>1.88</v>
      </c>
      <c r="F33" s="140">
        <v>2.12</v>
      </c>
      <c r="G33" s="140">
        <v>2.35</v>
      </c>
      <c r="H33" s="140">
        <v>2.5900000000000003</v>
      </c>
      <c r="J33" s="357" t="s">
        <v>450</v>
      </c>
      <c r="K33" s="140">
        <v>388.73</v>
      </c>
      <c r="N33" s="21"/>
      <c r="O33" s="21"/>
      <c r="P33" s="21"/>
      <c r="Q33" s="21"/>
      <c r="R33" s="21"/>
      <c r="S33" s="21"/>
    </row>
    <row r="34" spans="2:19" s="355" customFormat="1" ht="10.5" x14ac:dyDescent="0.15">
      <c r="B34" s="229" t="s">
        <v>436</v>
      </c>
      <c r="C34" s="140">
        <v>3726.3358956840007</v>
      </c>
      <c r="D34" s="140">
        <v>3634.6762538309004</v>
      </c>
      <c r="E34" s="140">
        <v>4009.1799866189999</v>
      </c>
      <c r="F34" s="140">
        <v>4312.7619071469007</v>
      </c>
      <c r="G34" s="140">
        <v>4345.9657767725002</v>
      </c>
      <c r="H34" s="140">
        <v>4791.7409703399999</v>
      </c>
      <c r="J34" s="357" t="s">
        <v>451</v>
      </c>
      <c r="K34" s="140">
        <v>2.59</v>
      </c>
      <c r="N34" s="21"/>
      <c r="O34" s="21"/>
      <c r="P34" s="21"/>
      <c r="Q34" s="21"/>
      <c r="R34" s="21"/>
      <c r="S34" s="21"/>
    </row>
    <row r="35" spans="2:19" s="68" customFormat="1" ht="33.75" customHeight="1" x14ac:dyDescent="0.2">
      <c r="B35" s="76"/>
    </row>
    <row r="36" spans="2:19" s="68" customFormat="1" ht="11.25" customHeight="1" x14ac:dyDescent="0.2">
      <c r="B36" s="90"/>
    </row>
    <row r="39" spans="2:19" x14ac:dyDescent="0.2">
      <c r="C39" s="92"/>
      <c r="D39" s="92"/>
      <c r="E39" s="92"/>
      <c r="F39" s="92"/>
      <c r="G39" s="92"/>
      <c r="H39" s="92"/>
    </row>
  </sheetData>
  <mergeCells count="8">
    <mergeCell ref="B3:K3"/>
    <mergeCell ref="B1:K1"/>
    <mergeCell ref="B30:B31"/>
    <mergeCell ref="C30:F30"/>
    <mergeCell ref="B4:D4"/>
    <mergeCell ref="B5:K5"/>
    <mergeCell ref="G30:H30"/>
    <mergeCell ref="B28:I28"/>
  </mergeCells>
  <hyperlinks>
    <hyperlink ref="B1:K1" location="Cuprins_ro!B44" display="III. Datoria externă brută la 31.03.2023 (date provizorii)" xr:uid="{79265BB1-9881-4595-B0AE-5698CCCCB863}"/>
    <hyperlink ref="B1:K1" location="Cuprins_ro!B40" display="III. Datoria externă brută la 31.03.2024 (date provizorii)" xr:uid="{C9533D48-F34C-43C9-8134-14FFE4D5F3DC}"/>
    <hyperlink ref="B1:K1" location="Cuprins_ro!B40" display="III. Datoria externă brută la 31.03.2025 (date provizorii)" xr:uid="{48B9567D-8EFE-4CBF-AC65-5D0DF08E977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36"/>
  <sheetViews>
    <sheetView showGridLines="0" showRowColHeaders="0" zoomScaleNormal="100" workbookViewId="0"/>
  </sheetViews>
  <sheetFormatPr defaultRowHeight="12" x14ac:dyDescent="0.2"/>
  <cols>
    <col min="1" max="1" customWidth="true" style="68" width="5.7109375" collapsed="false"/>
    <col min="2" max="2" customWidth="true" style="68" width="61.28515625" collapsed="false"/>
    <col min="3" max="8" customWidth="true" style="68" width="12.0" collapsed="false"/>
    <col min="9" max="16384" style="68" width="9.140625" collapsed="false"/>
  </cols>
  <sheetData>
    <row r="1" spans="1:11" s="578" customFormat="1" ht="14.25" x14ac:dyDescent="0.2">
      <c r="B1" s="950" t="s">
        <v>199</v>
      </c>
      <c r="C1" s="950"/>
      <c r="D1" s="950"/>
      <c r="E1" s="950"/>
      <c r="F1" s="950"/>
      <c r="G1" s="950"/>
      <c r="H1" s="950"/>
    </row>
    <row r="3" spans="1:11" s="578" customFormat="1" ht="14.25" x14ac:dyDescent="0.2">
      <c r="B3" s="968" t="s">
        <v>92</v>
      </c>
      <c r="C3" s="968"/>
      <c r="D3" s="968"/>
      <c r="E3" s="968"/>
      <c r="F3" s="968"/>
      <c r="G3" s="968"/>
      <c r="H3" s="968"/>
    </row>
    <row r="4" spans="1:11" ht="3.75" customHeight="1" thickBot="1" x14ac:dyDescent="0.25"/>
    <row r="5" spans="1:11" ht="15.75" thickBot="1" x14ac:dyDescent="0.3">
      <c r="B5" s="252"/>
      <c r="C5" s="979">
        <v>2024</v>
      </c>
      <c r="D5" s="980"/>
      <c r="E5" s="980"/>
      <c r="F5" s="981"/>
      <c r="G5" s="982">
        <v>2025</v>
      </c>
      <c r="H5" s="983"/>
      <c r="I5"/>
      <c r="J5"/>
      <c r="K5"/>
    </row>
    <row r="6" spans="1:11" ht="12.75" thickBot="1" x14ac:dyDescent="0.25">
      <c r="B6" s="269"/>
      <c r="C6" s="270" t="s">
        <v>186</v>
      </c>
      <c r="D6" s="271" t="s">
        <v>182</v>
      </c>
      <c r="E6" s="271" t="s">
        <v>183</v>
      </c>
      <c r="F6" s="271" t="s">
        <v>88</v>
      </c>
      <c r="G6" s="271" t="s">
        <v>186</v>
      </c>
      <c r="H6" s="271" t="s">
        <v>0</v>
      </c>
    </row>
    <row r="7" spans="1:11" ht="13.5" thickTop="1" thickBot="1" x14ac:dyDescent="0.25">
      <c r="B7" s="256" t="s">
        <v>452</v>
      </c>
      <c r="C7" s="255">
        <v>349.25</v>
      </c>
      <c r="D7" s="255">
        <v>293.58</v>
      </c>
      <c r="E7" s="255">
        <v>253.53</v>
      </c>
      <c r="F7" s="255">
        <v>442.14</v>
      </c>
      <c r="G7" s="255">
        <v>380.06</v>
      </c>
      <c r="H7" s="255">
        <v>265.81</v>
      </c>
    </row>
    <row r="8" spans="1:11" ht="12.75" thickBot="1" x14ac:dyDescent="0.25">
      <c r="B8" s="257" t="s">
        <v>453</v>
      </c>
      <c r="C8" s="258">
        <v>1.42</v>
      </c>
      <c r="D8" s="258">
        <v>1.66</v>
      </c>
      <c r="E8" s="258">
        <v>1.88</v>
      </c>
      <c r="F8" s="258">
        <v>2.12</v>
      </c>
      <c r="G8" s="258">
        <v>2.35</v>
      </c>
      <c r="H8" s="258">
        <v>2.59</v>
      </c>
    </row>
    <row r="9" spans="1:11" ht="12.75" thickBot="1" x14ac:dyDescent="0.25">
      <c r="B9" s="261" t="s">
        <v>350</v>
      </c>
      <c r="C9" s="262">
        <v>0.36</v>
      </c>
      <c r="D9" s="262">
        <v>0.38</v>
      </c>
      <c r="E9" s="262">
        <v>0.37</v>
      </c>
      <c r="F9" s="262">
        <v>0.38</v>
      </c>
      <c r="G9" s="262">
        <v>0.39</v>
      </c>
      <c r="H9" s="262">
        <v>0.41</v>
      </c>
    </row>
    <row r="10" spans="1:11" ht="12.75" thickBot="1" x14ac:dyDescent="0.25">
      <c r="B10" s="267" t="s">
        <v>454</v>
      </c>
      <c r="C10" s="262">
        <v>1.06</v>
      </c>
      <c r="D10" s="262">
        <v>1.28</v>
      </c>
      <c r="E10" s="262">
        <v>1.51</v>
      </c>
      <c r="F10" s="262">
        <v>1.74</v>
      </c>
      <c r="G10" s="262">
        <v>1.96</v>
      </c>
      <c r="H10" s="262">
        <v>2.1800000000000002</v>
      </c>
    </row>
    <row r="11" spans="1:11" ht="13.5" thickTop="1" thickBot="1" x14ac:dyDescent="0.25">
      <c r="A11" s="263"/>
      <c r="B11" s="257" t="s">
        <v>455</v>
      </c>
      <c r="C11" s="258">
        <v>347.83</v>
      </c>
      <c r="D11" s="258">
        <v>291.92</v>
      </c>
      <c r="E11" s="258">
        <v>251.65</v>
      </c>
      <c r="F11" s="258">
        <v>440.02</v>
      </c>
      <c r="G11" s="258">
        <v>377.71</v>
      </c>
      <c r="H11" s="749">
        <v>263.20999999999998</v>
      </c>
    </row>
    <row r="12" spans="1:11" ht="12.75" thickBot="1" x14ac:dyDescent="0.25">
      <c r="B12" s="259" t="s">
        <v>281</v>
      </c>
      <c r="C12" s="260">
        <v>347.83</v>
      </c>
      <c r="D12" s="260">
        <v>291.92</v>
      </c>
      <c r="E12" s="260">
        <v>251.65</v>
      </c>
      <c r="F12" s="260">
        <v>440.02</v>
      </c>
      <c r="G12" s="260">
        <v>377.71</v>
      </c>
      <c r="H12" s="750">
        <v>263.20999999999998</v>
      </c>
    </row>
    <row r="13" spans="1:11" ht="12.75" thickBot="1" x14ac:dyDescent="0.25">
      <c r="B13" s="370" t="s">
        <v>456</v>
      </c>
      <c r="C13" s="371">
        <v>11.24</v>
      </c>
      <c r="D13" s="371">
        <v>2.19</v>
      </c>
      <c r="E13" s="371">
        <v>2.0699999999999998</v>
      </c>
      <c r="F13" s="371">
        <v>2.0699999999999998</v>
      </c>
      <c r="G13" s="371">
        <v>2.4700000000000002</v>
      </c>
      <c r="H13" s="371">
        <v>4.04</v>
      </c>
    </row>
    <row r="14" spans="1:11" ht="12.75" thickBot="1" x14ac:dyDescent="0.25">
      <c r="B14" s="264" t="s">
        <v>375</v>
      </c>
      <c r="C14" s="265">
        <v>11.25</v>
      </c>
      <c r="D14" s="265">
        <v>11.18</v>
      </c>
      <c r="E14" s="265">
        <v>12.38</v>
      </c>
      <c r="F14" s="265">
        <v>11.93</v>
      </c>
      <c r="G14" s="265">
        <v>12.37</v>
      </c>
      <c r="H14" s="265">
        <v>12.81</v>
      </c>
    </row>
    <row r="15" spans="1:11" ht="12.75" thickBot="1" x14ac:dyDescent="0.25">
      <c r="B15" s="257" t="s">
        <v>455</v>
      </c>
      <c r="C15" s="258">
        <v>11.25</v>
      </c>
      <c r="D15" s="258">
        <v>11.18</v>
      </c>
      <c r="E15" s="258">
        <v>12.38</v>
      </c>
      <c r="F15" s="258">
        <v>11.93</v>
      </c>
      <c r="G15" s="258">
        <v>12.37</v>
      </c>
      <c r="H15" s="258">
        <v>12.81</v>
      </c>
    </row>
    <row r="16" spans="1:11" ht="12.75" thickBot="1" x14ac:dyDescent="0.25">
      <c r="B16" s="259" t="s">
        <v>281</v>
      </c>
      <c r="C16" s="260">
        <v>11.25</v>
      </c>
      <c r="D16" s="260">
        <v>11.18</v>
      </c>
      <c r="E16" s="260">
        <v>12.38</v>
      </c>
      <c r="F16" s="260">
        <v>11.93</v>
      </c>
      <c r="G16" s="260">
        <v>12.37</v>
      </c>
      <c r="H16" s="260">
        <v>12.81</v>
      </c>
    </row>
    <row r="17" spans="2:10" ht="12.75" thickTop="1" x14ac:dyDescent="0.2">
      <c r="B17" s="96" t="s">
        <v>303</v>
      </c>
      <c r="C17" s="747">
        <v>360.5</v>
      </c>
      <c r="D17" s="747">
        <v>304.76</v>
      </c>
      <c r="E17" s="747">
        <v>265.91000000000003</v>
      </c>
      <c r="F17" s="747">
        <v>454.06</v>
      </c>
      <c r="G17" s="748">
        <v>392.42</v>
      </c>
      <c r="H17" s="747">
        <v>278.62</v>
      </c>
    </row>
    <row r="18" spans="2:10" ht="24" customHeight="1" x14ac:dyDescent="0.2">
      <c r="B18" s="977" t="s">
        <v>457</v>
      </c>
      <c r="C18" s="978"/>
      <c r="D18" s="978"/>
      <c r="E18" s="978"/>
      <c r="F18" s="978"/>
      <c r="G18" s="978"/>
      <c r="H18" s="978"/>
    </row>
    <row r="19" spans="2:10" x14ac:dyDescent="0.2">
      <c r="B19" s="477" t="s">
        <v>262</v>
      </c>
    </row>
    <row r="31" spans="2:10" ht="14.25" x14ac:dyDescent="0.2">
      <c r="I31" s="950"/>
      <c r="J31" s="950"/>
    </row>
    <row r="36" spans="2:2" x14ac:dyDescent="0.2">
      <c r="B36" s="546"/>
    </row>
  </sheetData>
  <mergeCells count="6">
    <mergeCell ref="B1:H1"/>
    <mergeCell ref="I31:J31"/>
    <mergeCell ref="B18:H18"/>
    <mergeCell ref="C5:F5"/>
    <mergeCell ref="B3:H3"/>
    <mergeCell ref="G5:H5"/>
  </mergeCells>
  <hyperlinks>
    <hyperlink ref="B1:H1" location="Cuprins_ro!B44" display="III. Datoria externă brută la 31.03.2023 (date provizorii)" xr:uid="{C49C853C-9676-4BCB-A72D-624058436B9E}"/>
    <hyperlink ref="B1:H1" location="Cuprins_ro!B40" display="III. Datoria externă brută la 31.03.2024 (date provizorii)" xr:uid="{910DE753-8C8D-45F2-8B81-07A8E5E8CDAD}"/>
    <hyperlink ref="B1:H1" location="Cuprins_ro!B40" display="III. Datoria externă brută la 31.03.2025 (date provizorii)" xr:uid="{E5B9E9D7-1EC6-44FD-85EA-79DADAC082F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U48"/>
  <sheetViews>
    <sheetView showGridLines="0" showRowColHeaders="0" zoomScaleNormal="100" workbookViewId="0"/>
  </sheetViews>
  <sheetFormatPr defaultColWidth="9.140625" defaultRowHeight="12.75" x14ac:dyDescent="0.2"/>
  <cols>
    <col min="1" max="1" customWidth="true" style="222" width="5.7109375" collapsed="false"/>
    <col min="2" max="2" customWidth="true" style="222" width="40.7109375" collapsed="false"/>
    <col min="3" max="8" customWidth="true" style="222" width="13.0" collapsed="false"/>
    <col min="9" max="16384" style="222" width="9.140625" collapsed="false"/>
  </cols>
  <sheetData>
    <row r="1" spans="2:18" s="578" customFormat="1" ht="14.25" x14ac:dyDescent="0.2">
      <c r="B1" s="752" t="s">
        <v>205</v>
      </c>
      <c r="C1" s="753"/>
      <c r="D1" s="753"/>
      <c r="E1" s="753"/>
      <c r="F1" s="753"/>
      <c r="G1" s="753"/>
      <c r="H1" s="753"/>
    </row>
    <row r="2" spans="2:18" ht="11.25" customHeight="1" x14ac:dyDescent="0.2">
      <c r="B2" s="775"/>
      <c r="C2" s="776"/>
      <c r="D2" s="776"/>
      <c r="E2" s="776"/>
      <c r="F2" s="776"/>
      <c r="G2" s="776"/>
      <c r="H2" s="776"/>
    </row>
    <row r="3" spans="2:18" s="601" customFormat="1" ht="14.25" x14ac:dyDescent="0.25">
      <c r="B3" s="754" t="s">
        <v>217</v>
      </c>
      <c r="C3" s="754"/>
      <c r="D3" s="754"/>
      <c r="E3" s="754"/>
      <c r="F3" s="754"/>
      <c r="G3" s="754"/>
      <c r="H3" s="754"/>
      <c r="I3" s="225"/>
    </row>
    <row r="4" spans="2:18" ht="5.0999999999999996" customHeight="1" x14ac:dyDescent="0.2">
      <c r="B4" s="221"/>
      <c r="C4" s="20"/>
      <c r="D4" s="20"/>
      <c r="E4" s="20"/>
      <c r="F4" s="20"/>
      <c r="G4" s="479"/>
      <c r="H4" s="20"/>
      <c r="I4" s="223"/>
      <c r="J4" s="223"/>
      <c r="K4" s="223"/>
      <c r="L4" s="223"/>
      <c r="M4" s="223"/>
      <c r="N4" s="223"/>
      <c r="O4" s="223"/>
      <c r="P4" s="223"/>
    </row>
    <row r="5" spans="2:18" s="226" customFormat="1" ht="14.25" x14ac:dyDescent="0.2">
      <c r="B5" s="772" t="s">
        <v>47</v>
      </c>
      <c r="C5" s="772"/>
      <c r="D5" s="772"/>
      <c r="E5" s="772"/>
      <c r="F5" s="772"/>
      <c r="G5" s="772"/>
      <c r="H5" s="772"/>
      <c r="I5" s="224"/>
      <c r="J5" s="225"/>
      <c r="K5" s="225"/>
      <c r="L5" s="225"/>
      <c r="M5" s="225"/>
      <c r="N5" s="225"/>
      <c r="O5" s="225"/>
      <c r="P5" s="225"/>
    </row>
    <row r="6" spans="2:18" x14ac:dyDescent="0.2">
      <c r="C6" s="227"/>
      <c r="D6" s="227"/>
      <c r="E6" s="227"/>
      <c r="F6" s="227"/>
      <c r="G6" s="227"/>
      <c r="H6" s="227"/>
      <c r="R6" s="227"/>
    </row>
    <row r="27" spans="2:17" s="231" customFormat="1" ht="10.5" x14ac:dyDescent="0.15">
      <c r="B27" s="498" t="s">
        <v>262</v>
      </c>
    </row>
    <row r="29" spans="2:17" ht="15" customHeight="1" x14ac:dyDescent="0.2">
      <c r="B29" s="773"/>
      <c r="C29" s="777">
        <v>2024</v>
      </c>
      <c r="D29" s="778"/>
      <c r="E29" s="778"/>
      <c r="F29" s="778"/>
      <c r="G29" s="779">
        <v>2025</v>
      </c>
      <c r="H29" s="780"/>
    </row>
    <row r="30" spans="2:17" s="231" customFormat="1" ht="10.5" x14ac:dyDescent="0.15">
      <c r="B30" s="774"/>
      <c r="C30" s="482" t="s">
        <v>186</v>
      </c>
      <c r="D30" s="482" t="s">
        <v>182</v>
      </c>
      <c r="E30" s="482" t="s">
        <v>183</v>
      </c>
      <c r="F30" s="483" t="s">
        <v>88</v>
      </c>
      <c r="G30" s="482" t="s">
        <v>186</v>
      </c>
      <c r="H30" s="228" t="s">
        <v>0</v>
      </c>
    </row>
    <row r="31" spans="2:17" s="231" customFormat="1" ht="10.5" x14ac:dyDescent="0.15">
      <c r="B31" s="229" t="s">
        <v>263</v>
      </c>
      <c r="C31" s="374">
        <f t="shared" ref="C31:H31" si="0">SUM(C32:C33)</f>
        <v>94.039707630180516</v>
      </c>
      <c r="D31" s="374">
        <f t="shared" si="0"/>
        <v>92.271342991863719</v>
      </c>
      <c r="E31" s="374">
        <f t="shared" si="0"/>
        <v>81.761893700755593</v>
      </c>
      <c r="F31" s="374">
        <f t="shared" si="0"/>
        <v>89.479372719490627</v>
      </c>
      <c r="G31" s="374">
        <f t="shared" si="0"/>
        <v>102.55772236564906</v>
      </c>
      <c r="H31" s="374">
        <f t="shared" si="0"/>
        <v>91.743554772269718</v>
      </c>
      <c r="L31" s="602"/>
      <c r="M31" s="603"/>
      <c r="N31" s="603"/>
      <c r="O31" s="603"/>
      <c r="P31" s="603"/>
      <c r="Q31" s="603"/>
    </row>
    <row r="32" spans="2:17" s="231" customFormat="1" ht="10.5" x14ac:dyDescent="0.15">
      <c r="B32" s="229" t="s">
        <v>264</v>
      </c>
      <c r="C32" s="374">
        <v>35.72637522258654</v>
      </c>
      <c r="D32" s="374">
        <v>32.882431581497798</v>
      </c>
      <c r="E32" s="374">
        <v>27.855841007735808</v>
      </c>
      <c r="F32" s="374">
        <v>31.13695060565707</v>
      </c>
      <c r="G32" s="374">
        <v>33.139264230603857</v>
      </c>
      <c r="H32" s="374">
        <v>30.21426579380007</v>
      </c>
      <c r="M32" s="603"/>
      <c r="N32" s="603"/>
      <c r="O32" s="603"/>
      <c r="P32" s="603"/>
      <c r="Q32" s="603"/>
    </row>
    <row r="33" spans="2:21" s="231" customFormat="1" ht="10.5" x14ac:dyDescent="0.15">
      <c r="B33" s="229" t="s">
        <v>265</v>
      </c>
      <c r="C33" s="374">
        <v>58.313332407593975</v>
      </c>
      <c r="D33" s="374">
        <v>59.388911410365928</v>
      </c>
      <c r="E33" s="374">
        <v>53.906052693019788</v>
      </c>
      <c r="F33" s="374">
        <v>58.342422113833557</v>
      </c>
      <c r="G33" s="374">
        <v>69.418458135045199</v>
      </c>
      <c r="H33" s="374">
        <v>61.529288978469644</v>
      </c>
      <c r="M33" s="603"/>
      <c r="N33" s="603"/>
      <c r="O33" s="603"/>
      <c r="P33" s="603"/>
      <c r="Q33" s="603"/>
    </row>
    <row r="34" spans="2:21" ht="6.75" customHeight="1" x14ac:dyDescent="0.2">
      <c r="B34" s="562"/>
      <c r="K34" s="231"/>
      <c r="L34" s="231"/>
      <c r="M34" s="231"/>
      <c r="N34" s="231"/>
      <c r="O34" s="231"/>
    </row>
    <row r="35" spans="2:21" s="606" customFormat="1" ht="10.5" x14ac:dyDescent="0.15">
      <c r="B35" s="604"/>
      <c r="C35" s="605" t="s">
        <v>190</v>
      </c>
      <c r="D35" s="605" t="s">
        <v>191</v>
      </c>
      <c r="E35" s="605" t="s">
        <v>192</v>
      </c>
      <c r="F35" s="605" t="s">
        <v>193</v>
      </c>
      <c r="G35" s="605" t="s">
        <v>194</v>
      </c>
      <c r="H35" s="605" t="s">
        <v>195</v>
      </c>
    </row>
    <row r="36" spans="2:21" s="231" customFormat="1" ht="10.5" x14ac:dyDescent="0.15">
      <c r="B36" s="607" t="s">
        <v>266</v>
      </c>
      <c r="C36" s="608">
        <f>C37+C38</f>
        <v>125.48369827593811</v>
      </c>
      <c r="D36" s="608">
        <f t="shared" ref="D36:H36" si="1">D37+D38</f>
        <v>121.78337562447089</v>
      </c>
      <c r="E36" s="608">
        <f t="shared" si="1"/>
        <v>123.34033444673952</v>
      </c>
      <c r="F36" s="608">
        <f t="shared" si="1"/>
        <v>119.74355870010305</v>
      </c>
      <c r="G36" s="608">
        <f t="shared" si="1"/>
        <v>121.40099293306957</v>
      </c>
      <c r="H36" s="608">
        <f t="shared" si="1"/>
        <v>126.54584551271334</v>
      </c>
      <c r="L36" s="21"/>
      <c r="M36" s="21"/>
      <c r="N36" s="21"/>
      <c r="O36" s="21"/>
      <c r="P36" s="21"/>
      <c r="Q36" s="21"/>
      <c r="R36" s="21"/>
      <c r="S36" s="602"/>
      <c r="T36" s="602"/>
      <c r="U36" s="609"/>
    </row>
    <row r="37" spans="2:21" s="231" customFormat="1" ht="10.5" x14ac:dyDescent="0.15">
      <c r="B37" s="607" t="s">
        <v>267</v>
      </c>
      <c r="C37" s="499">
        <v>45.502803066876019</v>
      </c>
      <c r="D37" s="499">
        <v>43.797375249611115</v>
      </c>
      <c r="E37" s="499">
        <v>43.927581376948893</v>
      </c>
      <c r="F37" s="499">
        <v>43.181682133564145</v>
      </c>
      <c r="G37" s="499">
        <v>42.922046446863732</v>
      </c>
      <c r="H37" s="499">
        <v>44.008279126208919</v>
      </c>
      <c r="L37" s="21"/>
      <c r="M37" s="21"/>
      <c r="N37" s="21"/>
      <c r="O37" s="21"/>
      <c r="P37" s="21"/>
      <c r="Q37" s="21"/>
      <c r="R37" s="21"/>
      <c r="S37" s="602"/>
      <c r="T37" s="602"/>
      <c r="U37" s="609"/>
    </row>
    <row r="38" spans="2:21" s="231" customFormat="1" ht="10.5" x14ac:dyDescent="0.15">
      <c r="B38" s="607" t="s">
        <v>268</v>
      </c>
      <c r="C38" s="499">
        <v>79.980895209062083</v>
      </c>
      <c r="D38" s="499">
        <v>77.986000374859771</v>
      </c>
      <c r="E38" s="499">
        <v>79.412753069790625</v>
      </c>
      <c r="F38" s="499">
        <v>76.561876566538913</v>
      </c>
      <c r="G38" s="499">
        <v>78.478946486205842</v>
      </c>
      <c r="H38" s="499">
        <v>82.537566386504423</v>
      </c>
      <c r="L38" s="21"/>
      <c r="M38" s="21"/>
      <c r="N38" s="21"/>
      <c r="O38" s="21"/>
      <c r="P38" s="21"/>
      <c r="Q38" s="21"/>
      <c r="R38" s="21"/>
      <c r="S38" s="602"/>
      <c r="T38" s="602"/>
      <c r="U38" s="609"/>
    </row>
    <row r="46" spans="2:21" x14ac:dyDescent="0.2">
      <c r="C46" s="230"/>
      <c r="D46" s="230"/>
      <c r="E46" s="230"/>
      <c r="F46" s="230"/>
      <c r="G46" s="230"/>
      <c r="H46" s="230"/>
    </row>
    <row r="47" spans="2:21" x14ac:dyDescent="0.2">
      <c r="C47" s="230"/>
      <c r="D47" s="230"/>
      <c r="E47" s="230"/>
      <c r="F47" s="230"/>
      <c r="G47" s="230"/>
      <c r="H47" s="230"/>
    </row>
    <row r="48" spans="2:21" x14ac:dyDescent="0.2">
      <c r="C48" s="230"/>
      <c r="D48" s="230"/>
      <c r="E48" s="230"/>
      <c r="F48" s="230"/>
      <c r="G48" s="230"/>
      <c r="H48" s="230"/>
    </row>
  </sheetData>
  <mergeCells count="7">
    <mergeCell ref="B1:H1"/>
    <mergeCell ref="B5:H5"/>
    <mergeCell ref="B3:H3"/>
    <mergeCell ref="B29:B30"/>
    <mergeCell ref="B2:H2"/>
    <mergeCell ref="C29:F29"/>
    <mergeCell ref="G29:H29"/>
  </mergeCells>
  <hyperlinks>
    <hyperlink ref="B1:C1" location="Cuprins_ro!B4" display="I. Balanța de plăți a Republicii Moldova în trimestrul I 2023 (date provizorii)" xr:uid="{11BE39AA-B798-47F3-AA5E-4B1DC6CCA6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P36"/>
  <sheetViews>
    <sheetView showGridLines="0" showRowColHeaders="0" zoomScaleNormal="100" workbookViewId="0"/>
  </sheetViews>
  <sheetFormatPr defaultColWidth="9.140625" defaultRowHeight="12" customHeight="1" x14ac:dyDescent="0.2"/>
  <cols>
    <col min="1" max="1" customWidth="true" style="85" width="5.7109375" collapsed="false"/>
    <col min="2" max="2" customWidth="true" style="85" width="39.28515625" collapsed="false"/>
    <col min="3" max="8" customWidth="true" style="69" width="13.42578125" collapsed="false"/>
    <col min="9" max="16384" style="85" width="9.140625" collapsed="false"/>
  </cols>
  <sheetData>
    <row r="1" spans="2:8" s="578" customFormat="1" ht="14.25" x14ac:dyDescent="0.2">
      <c r="B1" s="950" t="s">
        <v>199</v>
      </c>
      <c r="C1" s="950"/>
      <c r="D1" s="950"/>
      <c r="E1" s="950"/>
      <c r="F1" s="950"/>
      <c r="G1" s="950"/>
      <c r="H1" s="950"/>
    </row>
    <row r="2" spans="2:8" s="68" customFormat="1" ht="15" customHeight="1" x14ac:dyDescent="0.2">
      <c r="B2" s="77"/>
      <c r="C2" s="83"/>
      <c r="D2" s="83"/>
      <c r="E2" s="83"/>
      <c r="F2" s="83"/>
      <c r="G2" s="83"/>
      <c r="H2" s="83"/>
    </row>
    <row r="3" spans="2:8" s="67" customFormat="1" ht="14.25" x14ac:dyDescent="0.2">
      <c r="B3" s="968" t="s">
        <v>79</v>
      </c>
      <c r="C3" s="968"/>
      <c r="D3" s="968"/>
      <c r="E3" s="968"/>
      <c r="F3" s="968"/>
      <c r="G3" s="968"/>
      <c r="H3" s="968"/>
    </row>
    <row r="4" spans="2:8" s="68" customFormat="1" ht="5.0999999999999996" customHeight="1" x14ac:dyDescent="0.2"/>
    <row r="5" spans="2:8" s="108" customFormat="1" ht="14.25" x14ac:dyDescent="0.2">
      <c r="B5" s="989" t="s">
        <v>184</v>
      </c>
      <c r="C5" s="989"/>
      <c r="D5" s="989"/>
      <c r="E5" s="989"/>
      <c r="F5" s="989"/>
      <c r="G5" s="989"/>
      <c r="H5" s="989"/>
    </row>
    <row r="6" spans="2:8" s="68" customFormat="1" ht="15" customHeight="1" x14ac:dyDescent="0.2">
      <c r="B6" s="77"/>
      <c r="C6" s="83"/>
      <c r="D6" s="83"/>
      <c r="E6" s="83"/>
      <c r="F6" s="83"/>
      <c r="G6" s="83"/>
      <c r="H6" s="83"/>
    </row>
    <row r="7" spans="2:8" s="68" customFormat="1" ht="15" customHeight="1" x14ac:dyDescent="0.2">
      <c r="B7" s="83"/>
    </row>
    <row r="8" spans="2:8" ht="12" customHeight="1" x14ac:dyDescent="0.2">
      <c r="B8" s="84"/>
      <c r="C8" s="85"/>
      <c r="D8" s="85"/>
      <c r="E8" s="85"/>
      <c r="F8" s="85"/>
      <c r="G8" s="85"/>
      <c r="H8" s="85"/>
    </row>
    <row r="9" spans="2:8" ht="12" customHeight="1" x14ac:dyDescent="0.2">
      <c r="B9" s="69"/>
      <c r="C9" s="85"/>
      <c r="D9" s="85"/>
      <c r="E9" s="85"/>
      <c r="F9" s="85"/>
      <c r="G9" s="85"/>
      <c r="H9" s="85"/>
    </row>
    <row r="10" spans="2:8" ht="12" customHeight="1" x14ac:dyDescent="0.2">
      <c r="B10" s="69"/>
      <c r="C10" s="85"/>
      <c r="D10" s="85"/>
      <c r="E10" s="85"/>
      <c r="F10" s="85"/>
      <c r="G10" s="85"/>
      <c r="H10" s="85"/>
    </row>
    <row r="11" spans="2:8" ht="12" customHeight="1" x14ac:dyDescent="0.2">
      <c r="B11" s="69"/>
      <c r="C11" s="85"/>
      <c r="D11" s="85"/>
      <c r="E11" s="85"/>
      <c r="F11" s="85"/>
      <c r="G11" s="85"/>
      <c r="H11" s="85"/>
    </row>
    <row r="12" spans="2:8" ht="12" customHeight="1" x14ac:dyDescent="0.2">
      <c r="B12" s="69"/>
      <c r="C12" s="85"/>
      <c r="D12" s="85"/>
      <c r="E12" s="85"/>
      <c r="F12" s="85"/>
      <c r="G12" s="85"/>
      <c r="H12" s="85"/>
    </row>
    <row r="13" spans="2:8" ht="12" customHeight="1" x14ac:dyDescent="0.2">
      <c r="B13" s="69"/>
      <c r="C13" s="85"/>
      <c r="D13" s="85"/>
      <c r="E13" s="85"/>
      <c r="F13" s="85"/>
      <c r="G13" s="85"/>
      <c r="H13" s="85"/>
    </row>
    <row r="14" spans="2:8" ht="12" customHeight="1" x14ac:dyDescent="0.2">
      <c r="B14" s="69"/>
      <c r="C14" s="85"/>
      <c r="D14" s="85"/>
      <c r="E14" s="85"/>
      <c r="F14" s="85"/>
      <c r="G14" s="85"/>
      <c r="H14" s="85"/>
    </row>
    <row r="15" spans="2:8" ht="12" customHeight="1" x14ac:dyDescent="0.2">
      <c r="B15" s="69"/>
      <c r="C15" s="85"/>
      <c r="D15" s="85"/>
      <c r="E15" s="85"/>
      <c r="F15" s="85"/>
      <c r="G15" s="85"/>
      <c r="H15" s="85"/>
    </row>
    <row r="16" spans="2:8" ht="12" customHeight="1" x14ac:dyDescent="0.2">
      <c r="B16" s="69"/>
      <c r="C16" s="85"/>
      <c r="D16" s="85"/>
      <c r="E16" s="85"/>
      <c r="F16" s="85"/>
      <c r="G16" s="85"/>
      <c r="H16" s="85"/>
    </row>
    <row r="17" spans="2:16" ht="12" customHeight="1" x14ac:dyDescent="0.2">
      <c r="B17" s="69"/>
      <c r="C17" s="85"/>
      <c r="D17" s="85"/>
      <c r="E17" s="85"/>
      <c r="F17" s="85"/>
      <c r="G17" s="85"/>
      <c r="H17" s="85"/>
    </row>
    <row r="18" spans="2:16" s="86" customFormat="1" ht="12" customHeight="1" x14ac:dyDescent="0.25"/>
    <row r="19" spans="2:16" ht="12" customHeight="1" x14ac:dyDescent="0.2">
      <c r="B19" s="69"/>
      <c r="C19" s="85"/>
      <c r="D19" s="85"/>
      <c r="E19" s="85"/>
      <c r="F19" s="85"/>
      <c r="G19" s="85"/>
      <c r="H19" s="85"/>
    </row>
    <row r="20" spans="2:16" ht="12" customHeight="1" x14ac:dyDescent="0.2">
      <c r="B20" s="69"/>
      <c r="C20" s="85"/>
      <c r="D20" s="85"/>
      <c r="E20" s="85"/>
      <c r="F20" s="85"/>
      <c r="G20" s="85"/>
      <c r="H20" s="85"/>
    </row>
    <row r="21" spans="2:16" ht="12" customHeight="1" x14ac:dyDescent="0.2">
      <c r="B21" s="69"/>
      <c r="C21" s="85"/>
      <c r="D21" s="85"/>
      <c r="E21" s="85"/>
      <c r="F21" s="85"/>
      <c r="G21" s="85"/>
      <c r="H21" s="85"/>
    </row>
    <row r="22" spans="2:16" ht="12" customHeight="1" x14ac:dyDescent="0.2">
      <c r="B22" s="69"/>
      <c r="C22" s="85"/>
      <c r="D22" s="85"/>
      <c r="E22" s="85"/>
      <c r="F22" s="85"/>
      <c r="G22" s="85"/>
      <c r="H22" s="85"/>
    </row>
    <row r="23" spans="2:16" ht="12" customHeight="1" x14ac:dyDescent="0.2">
      <c r="B23" s="69"/>
      <c r="C23" s="85"/>
      <c r="D23" s="85"/>
      <c r="E23" s="85"/>
      <c r="F23" s="85"/>
      <c r="G23" s="85"/>
      <c r="H23" s="85"/>
    </row>
    <row r="24" spans="2:16" ht="12" customHeight="1" x14ac:dyDescent="0.2">
      <c r="B24" s="69"/>
      <c r="C24" s="85"/>
      <c r="D24" s="85"/>
      <c r="E24" s="85"/>
      <c r="F24" s="85"/>
      <c r="G24" s="85"/>
      <c r="H24" s="85"/>
    </row>
    <row r="25" spans="2:16" x14ac:dyDescent="0.2">
      <c r="B25" s="477" t="s">
        <v>262</v>
      </c>
      <c r="C25" s="85"/>
      <c r="D25" s="85"/>
      <c r="E25" s="85"/>
      <c r="F25" s="85"/>
      <c r="G25" s="85"/>
      <c r="H25" s="85"/>
    </row>
    <row r="26" spans="2:16" ht="12" customHeight="1" x14ac:dyDescent="0.2">
      <c r="B26" s="69"/>
      <c r="C26" s="85"/>
      <c r="D26" s="85"/>
      <c r="E26" s="85"/>
      <c r="F26" s="85"/>
      <c r="G26" s="85"/>
      <c r="H26" s="85"/>
    </row>
    <row r="27" spans="2:16" ht="12" customHeight="1" x14ac:dyDescent="0.2">
      <c r="B27" s="987"/>
      <c r="C27" s="984">
        <v>2024</v>
      </c>
      <c r="D27" s="985"/>
      <c r="E27" s="985"/>
      <c r="F27" s="986"/>
      <c r="G27" s="984">
        <v>2025</v>
      </c>
      <c r="H27" s="986"/>
    </row>
    <row r="28" spans="2:16" s="710" customFormat="1" ht="10.5" x14ac:dyDescent="0.15">
      <c r="B28" s="988"/>
      <c r="C28" s="482" t="s">
        <v>186</v>
      </c>
      <c r="D28" s="482" t="s">
        <v>182</v>
      </c>
      <c r="E28" s="482" t="s">
        <v>183</v>
      </c>
      <c r="F28" s="483" t="s">
        <v>88</v>
      </c>
      <c r="G28" s="482" t="s">
        <v>186</v>
      </c>
      <c r="H28" s="228" t="s">
        <v>0</v>
      </c>
    </row>
    <row r="29" spans="2:16" x14ac:dyDescent="0.2">
      <c r="B29" s="549" t="s">
        <v>458</v>
      </c>
      <c r="C29" s="316">
        <v>30.577268299751253</v>
      </c>
      <c r="D29" s="316">
        <v>30.39628065638712</v>
      </c>
      <c r="E29" s="316">
        <v>32.285088638154811</v>
      </c>
      <c r="F29" s="316">
        <v>31.639826205502253</v>
      </c>
      <c r="G29" s="316">
        <v>31.65077984617049</v>
      </c>
      <c r="H29" s="316">
        <v>29.144060298487535</v>
      </c>
      <c r="K29" s="68"/>
      <c r="L29" s="68"/>
      <c r="M29" s="68"/>
      <c r="N29" s="68"/>
      <c r="O29" s="68"/>
      <c r="P29" s="68"/>
    </row>
    <row r="30" spans="2:16" x14ac:dyDescent="0.2">
      <c r="B30" s="87" t="s">
        <v>459</v>
      </c>
      <c r="C30" s="316">
        <v>28.197140089462764</v>
      </c>
      <c r="D30" s="316">
        <v>28.845820552674656</v>
      </c>
      <c r="E30" s="316">
        <v>27.365346821097582</v>
      </c>
      <c r="F30" s="316">
        <v>25.1714528162777</v>
      </c>
      <c r="G30" s="316">
        <v>25.674988553666626</v>
      </c>
      <c r="H30" s="316">
        <v>24.913191546192117</v>
      </c>
      <c r="K30" s="68"/>
      <c r="L30" s="68"/>
      <c r="M30" s="68"/>
      <c r="N30" s="68"/>
      <c r="O30" s="68"/>
      <c r="P30" s="68"/>
    </row>
    <row r="31" spans="2:16" x14ac:dyDescent="0.2">
      <c r="B31" s="87" t="s">
        <v>378</v>
      </c>
      <c r="C31" s="316">
        <v>8.6572803211428919</v>
      </c>
      <c r="D31" s="316">
        <v>7.6722465990839188</v>
      </c>
      <c r="E31" s="316">
        <v>6.2268677859914812</v>
      </c>
      <c r="F31" s="316">
        <v>10.676676388895329</v>
      </c>
      <c r="G31" s="316">
        <v>9.5021822808458563</v>
      </c>
      <c r="H31" s="316">
        <v>6.3441120496811454</v>
      </c>
      <c r="K31" s="68"/>
      <c r="L31" s="68"/>
      <c r="M31" s="68"/>
      <c r="N31" s="68"/>
      <c r="O31" s="68"/>
      <c r="P31" s="68"/>
    </row>
    <row r="32" spans="2:16" x14ac:dyDescent="0.2">
      <c r="B32" s="87" t="s">
        <v>380</v>
      </c>
      <c r="C32" s="316">
        <v>12.147508915418239</v>
      </c>
      <c r="D32" s="316">
        <v>12.555535687267025</v>
      </c>
      <c r="E32" s="316">
        <v>12.078382665429626</v>
      </c>
      <c r="F32" s="316">
        <v>10.513222385547419</v>
      </c>
      <c r="G32" s="316">
        <v>10.663151089299809</v>
      </c>
      <c r="H32" s="316">
        <v>10.66011986244199</v>
      </c>
      <c r="K32" s="68"/>
      <c r="L32" s="68"/>
      <c r="M32" s="68"/>
      <c r="N32" s="68"/>
      <c r="O32" s="68"/>
      <c r="P32" s="68"/>
    </row>
    <row r="33" spans="2:16" x14ac:dyDescent="0.2">
      <c r="B33" s="87" t="s">
        <v>376</v>
      </c>
      <c r="C33" s="316">
        <v>7.6684671920658811</v>
      </c>
      <c r="D33" s="316">
        <v>7.8029188044180966</v>
      </c>
      <c r="E33" s="316">
        <v>8.7695407974939918</v>
      </c>
      <c r="F33" s="316">
        <v>8.7221838382245878</v>
      </c>
      <c r="G33" s="316">
        <v>8.9237685700941274</v>
      </c>
      <c r="H33" s="316">
        <v>15.397023471670396</v>
      </c>
      <c r="K33" s="68"/>
      <c r="L33" s="68"/>
      <c r="M33" s="68"/>
      <c r="N33" s="68"/>
      <c r="O33" s="68"/>
      <c r="P33" s="68"/>
    </row>
    <row r="34" spans="2:16" x14ac:dyDescent="0.2">
      <c r="B34" s="87" t="s">
        <v>382</v>
      </c>
      <c r="C34" s="316">
        <v>2.0479299324601725</v>
      </c>
      <c r="D34" s="316">
        <v>2.0544421672329132</v>
      </c>
      <c r="E34" s="316">
        <v>1.9221560470475563</v>
      </c>
      <c r="F34" s="316">
        <v>1.7263524949340847</v>
      </c>
      <c r="G34" s="316">
        <v>1.786088160925094</v>
      </c>
      <c r="H34" s="316">
        <v>1.67669693833261</v>
      </c>
      <c r="K34" s="68"/>
      <c r="L34" s="68"/>
      <c r="M34" s="68"/>
      <c r="N34" s="68"/>
      <c r="O34" s="68"/>
      <c r="P34" s="68"/>
    </row>
    <row r="35" spans="2:16" x14ac:dyDescent="0.2">
      <c r="B35" s="88" t="s">
        <v>383</v>
      </c>
      <c r="C35" s="316">
        <v>10.704405249698794</v>
      </c>
      <c r="D35" s="316">
        <v>10.672755532936279</v>
      </c>
      <c r="E35" s="316">
        <v>11.352617244784952</v>
      </c>
      <c r="F35" s="316">
        <v>11.550285870618623</v>
      </c>
      <c r="G35" s="316">
        <v>11.799041498998008</v>
      </c>
      <c r="H35" s="316">
        <v>11.864795833194208</v>
      </c>
      <c r="K35" s="68"/>
      <c r="L35" s="68"/>
      <c r="M35" s="68"/>
      <c r="N35" s="68"/>
      <c r="O35" s="68"/>
      <c r="P35" s="68"/>
    </row>
    <row r="36" spans="2:16" ht="12" customHeight="1" x14ac:dyDescent="0.2">
      <c r="B36" s="69"/>
      <c r="C36" s="85"/>
      <c r="D36" s="85"/>
      <c r="E36" s="85"/>
      <c r="F36" s="85"/>
      <c r="G36" s="85"/>
      <c r="H36" s="85"/>
    </row>
  </sheetData>
  <mergeCells count="6">
    <mergeCell ref="C27:F27"/>
    <mergeCell ref="B27:B28"/>
    <mergeCell ref="B1:H1"/>
    <mergeCell ref="B3:H3"/>
    <mergeCell ref="B5:H5"/>
    <mergeCell ref="G27:H27"/>
  </mergeCells>
  <hyperlinks>
    <hyperlink ref="B1:H1" location="Cuprins_ro!B44" display="III. Datoria externă brută la 31.03.2023 (date provizorii)" xr:uid="{26A6F941-3FAE-42E9-BE09-1B9940830A8C}"/>
    <hyperlink ref="B1:H1" location="Cuprins_ro!B40" display="III. Datoria externă brută la 31.03.2024 (date provizorii)" xr:uid="{16F4E173-1316-4E57-ADC3-58EBD8B99EF5}"/>
    <hyperlink ref="B1:H1" location="Cuprins_ro!B40" display="III. Datoria externă brută la 31.03.2025 (date provizorii)" xr:uid="{A617CBD8-D3A8-49EC-ABAD-786FA6EE64F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Q42"/>
  <sheetViews>
    <sheetView showGridLines="0" showRowColHeaders="0" zoomScaleNormal="100" workbookViewId="0"/>
  </sheetViews>
  <sheetFormatPr defaultRowHeight="12" x14ac:dyDescent="0.2"/>
  <cols>
    <col min="1" max="1" customWidth="true" style="68" width="5.7109375" collapsed="false"/>
    <col min="2" max="2" customWidth="true" style="68" width="44.5703125" collapsed="false"/>
    <col min="3" max="8" customWidth="true" style="68" width="9.140625" collapsed="false"/>
    <col min="9" max="9" customWidth="true" style="68" width="12.7109375" collapsed="false"/>
    <col min="10" max="16384" style="68" width="9.140625" collapsed="false"/>
  </cols>
  <sheetData>
    <row r="1" spans="2:9" s="578" customFormat="1" ht="14.25" x14ac:dyDescent="0.2">
      <c r="B1" s="950" t="s">
        <v>199</v>
      </c>
      <c r="C1" s="950"/>
      <c r="D1" s="950"/>
      <c r="E1" s="950"/>
      <c r="F1" s="950"/>
      <c r="G1" s="950"/>
      <c r="H1" s="950"/>
      <c r="I1" s="950"/>
    </row>
    <row r="3" spans="2:9" s="578" customFormat="1" ht="14.25" x14ac:dyDescent="0.2">
      <c r="B3" s="968" t="s">
        <v>94</v>
      </c>
      <c r="C3" s="968"/>
      <c r="D3" s="968"/>
      <c r="E3" s="968"/>
      <c r="F3" s="968"/>
      <c r="G3" s="968"/>
      <c r="H3" s="968"/>
      <c r="I3" s="968"/>
    </row>
    <row r="4" spans="2:9" ht="12.75" thickBot="1" x14ac:dyDescent="0.25">
      <c r="B4" s="991"/>
      <c r="C4" s="990">
        <v>2024</v>
      </c>
      <c r="D4" s="990"/>
      <c r="E4" s="990"/>
      <c r="F4" s="990"/>
      <c r="G4" s="876">
        <v>2025</v>
      </c>
      <c r="H4" s="870"/>
      <c r="I4" s="954" t="s">
        <v>197</v>
      </c>
    </row>
    <row r="5" spans="2:9" ht="12.75" thickBot="1" x14ac:dyDescent="0.25">
      <c r="B5" s="992"/>
      <c r="C5" s="51" t="s">
        <v>186</v>
      </c>
      <c r="D5" s="51" t="s">
        <v>182</v>
      </c>
      <c r="E5" s="51" t="s">
        <v>183</v>
      </c>
      <c r="F5" s="51" t="s">
        <v>88</v>
      </c>
      <c r="G5" s="51" t="s">
        <v>186</v>
      </c>
      <c r="H5" s="51" t="s">
        <v>0</v>
      </c>
      <c r="I5" s="993"/>
    </row>
    <row r="6" spans="2:9" ht="13.5" thickTop="1" thickBot="1" x14ac:dyDescent="0.25">
      <c r="B6" s="52" t="s">
        <v>375</v>
      </c>
      <c r="C6" s="732">
        <v>54.82</v>
      </c>
      <c r="D6" s="733">
        <v>50.59</v>
      </c>
      <c r="E6" s="733">
        <v>50.68</v>
      </c>
      <c r="F6" s="733">
        <v>44.95</v>
      </c>
      <c r="G6" s="733">
        <v>43.65</v>
      </c>
      <c r="H6" s="733">
        <v>41.17</v>
      </c>
      <c r="I6" s="493">
        <v>-8.4000000000000005E-2</v>
      </c>
    </row>
    <row r="7" spans="2:9" ht="13.5" thickTop="1" thickBot="1" x14ac:dyDescent="0.25">
      <c r="B7" s="53" t="s">
        <v>460</v>
      </c>
      <c r="C7" s="734">
        <v>54.82</v>
      </c>
      <c r="D7" s="526">
        <v>50.59</v>
      </c>
      <c r="E7" s="526">
        <v>50.68</v>
      </c>
      <c r="F7" s="526">
        <v>44.95</v>
      </c>
      <c r="G7" s="526">
        <v>43.65</v>
      </c>
      <c r="H7" s="526">
        <v>41.17</v>
      </c>
      <c r="I7" s="494">
        <v>-8.4000000000000005E-2</v>
      </c>
    </row>
    <row r="8" spans="2:9" ht="13.5" thickTop="1" thickBot="1" x14ac:dyDescent="0.25">
      <c r="B8" s="52" t="s">
        <v>461</v>
      </c>
      <c r="C8" s="735">
        <v>3609.61</v>
      </c>
      <c r="D8" s="523">
        <v>3525.7</v>
      </c>
      <c r="E8" s="523">
        <v>3875.62</v>
      </c>
      <c r="F8" s="523">
        <v>4188.93</v>
      </c>
      <c r="G8" s="523">
        <v>4221.54</v>
      </c>
      <c r="H8" s="523">
        <v>4669.51</v>
      </c>
      <c r="I8" s="493">
        <v>0.115</v>
      </c>
    </row>
    <row r="9" spans="2:9" ht="13.5" thickTop="1" thickBot="1" x14ac:dyDescent="0.25">
      <c r="B9" s="97" t="s">
        <v>462</v>
      </c>
      <c r="C9" s="736">
        <v>3281.71</v>
      </c>
      <c r="D9" s="530">
        <v>3205.41</v>
      </c>
      <c r="E9" s="530">
        <v>3511.64</v>
      </c>
      <c r="F9" s="530">
        <v>3771.44</v>
      </c>
      <c r="G9" s="530">
        <v>3791.44</v>
      </c>
      <c r="H9" s="530">
        <v>4185.47</v>
      </c>
      <c r="I9" s="494">
        <v>0.11</v>
      </c>
    </row>
    <row r="10" spans="2:9" ht="13.5" thickTop="1" thickBot="1" x14ac:dyDescent="0.25">
      <c r="B10" s="98" t="s">
        <v>460</v>
      </c>
      <c r="C10" s="734">
        <v>1084.72</v>
      </c>
      <c r="D10" s="526">
        <v>1054.33</v>
      </c>
      <c r="E10" s="526">
        <v>1243.8</v>
      </c>
      <c r="F10" s="526">
        <v>1319.73</v>
      </c>
      <c r="G10" s="526">
        <v>1332.01</v>
      </c>
      <c r="H10" s="526">
        <v>1355.45</v>
      </c>
      <c r="I10" s="494">
        <v>2.7E-2</v>
      </c>
    </row>
    <row r="11" spans="2:9" ht="13.5" thickTop="1" thickBot="1" x14ac:dyDescent="0.25">
      <c r="B11" s="98" t="s">
        <v>379</v>
      </c>
      <c r="C11" s="734">
        <v>796.59</v>
      </c>
      <c r="D11" s="526">
        <v>796.75</v>
      </c>
      <c r="E11" s="526">
        <v>830.72</v>
      </c>
      <c r="F11" s="526">
        <v>793.46</v>
      </c>
      <c r="G11" s="526">
        <v>808.65</v>
      </c>
      <c r="H11" s="526">
        <v>857.94</v>
      </c>
      <c r="I11" s="494">
        <v>8.1000000000000003E-2</v>
      </c>
    </row>
    <row r="12" spans="2:9" ht="13.5" thickTop="1" thickBot="1" x14ac:dyDescent="0.25">
      <c r="B12" s="98" t="s">
        <v>463</v>
      </c>
      <c r="C12" s="734">
        <v>285.77999999999997</v>
      </c>
      <c r="D12" s="526">
        <v>283.64</v>
      </c>
      <c r="E12" s="526">
        <v>351.62</v>
      </c>
      <c r="F12" s="526">
        <v>376.2</v>
      </c>
      <c r="G12" s="526">
        <v>387.86</v>
      </c>
      <c r="H12" s="526">
        <v>737.85</v>
      </c>
      <c r="I12" s="494">
        <v>0.96099999999999997</v>
      </c>
    </row>
    <row r="13" spans="2:9" ht="13.5" thickTop="1" thickBot="1" x14ac:dyDescent="0.25">
      <c r="B13" s="98" t="s">
        <v>464</v>
      </c>
      <c r="C13" s="734">
        <v>411.11</v>
      </c>
      <c r="D13" s="526">
        <v>416.15</v>
      </c>
      <c r="E13" s="526">
        <v>442.79</v>
      </c>
      <c r="F13" s="526">
        <v>415.59</v>
      </c>
      <c r="G13" s="526">
        <v>424.88</v>
      </c>
      <c r="H13" s="526">
        <v>470.04</v>
      </c>
      <c r="I13" s="494">
        <v>0.13100000000000001</v>
      </c>
    </row>
    <row r="14" spans="2:9" ht="13.5" thickTop="1" thickBot="1" x14ac:dyDescent="0.25">
      <c r="B14" s="98" t="s">
        <v>381</v>
      </c>
      <c r="C14" s="734">
        <v>254.23</v>
      </c>
      <c r="D14" s="526">
        <v>251.81</v>
      </c>
      <c r="E14" s="526">
        <v>266.51</v>
      </c>
      <c r="F14" s="526">
        <v>292.22000000000003</v>
      </c>
      <c r="G14" s="526">
        <v>307.27999999999997</v>
      </c>
      <c r="H14" s="526">
        <v>335.94</v>
      </c>
      <c r="I14" s="494">
        <v>0.15</v>
      </c>
    </row>
    <row r="15" spans="2:9" ht="13.5" thickTop="1" thickBot="1" x14ac:dyDescent="0.25">
      <c r="B15" s="98" t="s">
        <v>465</v>
      </c>
      <c r="C15" s="734">
        <v>302.18</v>
      </c>
      <c r="D15" s="526">
        <v>260.57</v>
      </c>
      <c r="E15" s="526">
        <v>228.96</v>
      </c>
      <c r="F15" s="526">
        <v>438.87</v>
      </c>
      <c r="G15" s="526">
        <v>390.74</v>
      </c>
      <c r="H15" s="526">
        <v>282.58</v>
      </c>
      <c r="I15" s="494">
        <v>-0.35599999999999998</v>
      </c>
    </row>
    <row r="16" spans="2:9" ht="13.5" thickTop="1" thickBot="1" x14ac:dyDescent="0.25">
      <c r="B16" s="98" t="s">
        <v>466</v>
      </c>
      <c r="C16" s="734">
        <v>76.319999999999993</v>
      </c>
      <c r="D16" s="526">
        <v>74.680000000000007</v>
      </c>
      <c r="E16" s="526">
        <v>77.069999999999993</v>
      </c>
      <c r="F16" s="526">
        <v>74.459999999999994</v>
      </c>
      <c r="G16" s="526">
        <v>77.63</v>
      </c>
      <c r="H16" s="526">
        <v>80.349999999999994</v>
      </c>
      <c r="I16" s="494">
        <v>7.9000000000000001E-2</v>
      </c>
    </row>
    <row r="17" spans="2:17" ht="13.5" thickTop="1" thickBot="1" x14ac:dyDescent="0.25">
      <c r="B17" s="98" t="s">
        <v>467</v>
      </c>
      <c r="C17" s="734">
        <v>70.8</v>
      </c>
      <c r="D17" s="526">
        <v>67.48</v>
      </c>
      <c r="E17" s="526">
        <v>70.16</v>
      </c>
      <c r="F17" s="526">
        <v>60.92</v>
      </c>
      <c r="G17" s="526">
        <v>62.39</v>
      </c>
      <c r="H17" s="526">
        <v>65.31</v>
      </c>
      <c r="I17" s="494">
        <v>7.1999999999999995E-2</v>
      </c>
    </row>
    <row r="18" spans="2:17" ht="13.5" thickTop="1" thickBot="1" x14ac:dyDescent="0.25">
      <c r="B18" s="97" t="s">
        <v>468</v>
      </c>
      <c r="C18" s="737">
        <v>327.54000000000002</v>
      </c>
      <c r="D18" s="738">
        <v>319.91000000000003</v>
      </c>
      <c r="E18" s="738">
        <v>363.61</v>
      </c>
      <c r="F18" s="738">
        <v>417.11</v>
      </c>
      <c r="G18" s="738">
        <v>429.71</v>
      </c>
      <c r="H18" s="738">
        <v>483.63</v>
      </c>
      <c r="I18" s="533">
        <v>0.159</v>
      </c>
    </row>
    <row r="19" spans="2:17" ht="13.5" thickTop="1" thickBot="1" x14ac:dyDescent="0.25">
      <c r="B19" s="98" t="s">
        <v>469</v>
      </c>
      <c r="C19" s="734">
        <v>124.02</v>
      </c>
      <c r="D19" s="526">
        <v>123.09</v>
      </c>
      <c r="E19" s="526">
        <v>150.69</v>
      </c>
      <c r="F19" s="526">
        <v>167.2</v>
      </c>
      <c r="G19" s="526">
        <v>172.38</v>
      </c>
      <c r="H19" s="526">
        <v>187.39</v>
      </c>
      <c r="I19" s="534">
        <v>0.121</v>
      </c>
    </row>
    <row r="20" spans="2:17" ht="13.5" thickTop="1" thickBot="1" x14ac:dyDescent="0.25">
      <c r="B20" s="98" t="s">
        <v>470</v>
      </c>
      <c r="C20" s="734">
        <v>137.49</v>
      </c>
      <c r="D20" s="526">
        <v>128.86000000000001</v>
      </c>
      <c r="E20" s="526">
        <v>144.38</v>
      </c>
      <c r="F20" s="526">
        <v>130.32</v>
      </c>
      <c r="G20" s="526">
        <v>137.12</v>
      </c>
      <c r="H20" s="526">
        <v>142.08000000000001</v>
      </c>
      <c r="I20" s="534">
        <v>0.09</v>
      </c>
    </row>
    <row r="21" spans="2:17" ht="13.5" thickTop="1" thickBot="1" x14ac:dyDescent="0.25">
      <c r="B21" s="98" t="s">
        <v>471</v>
      </c>
      <c r="C21" s="739"/>
      <c r="D21" s="740"/>
      <c r="E21" s="740"/>
      <c r="F21" s="526">
        <v>56.33</v>
      </c>
      <c r="G21" s="526">
        <v>56.56</v>
      </c>
      <c r="H21" s="526">
        <v>87.84</v>
      </c>
      <c r="I21" s="534">
        <v>0.55900000000000005</v>
      </c>
    </row>
    <row r="22" spans="2:17" ht="13.5" thickTop="1" thickBot="1" x14ac:dyDescent="0.25">
      <c r="B22" s="98" t="s">
        <v>472</v>
      </c>
      <c r="C22" s="734">
        <v>24.16</v>
      </c>
      <c r="D22" s="526">
        <v>27.19</v>
      </c>
      <c r="E22" s="526">
        <v>28.34</v>
      </c>
      <c r="F22" s="526">
        <v>26.54</v>
      </c>
      <c r="G22" s="526">
        <v>27.35</v>
      </c>
      <c r="H22" s="526">
        <v>29.63</v>
      </c>
      <c r="I22" s="534">
        <v>0.11700000000000001</v>
      </c>
    </row>
    <row r="23" spans="2:17" ht="13.5" thickTop="1" thickBot="1" x14ac:dyDescent="0.25">
      <c r="B23" s="98" t="s">
        <v>473</v>
      </c>
      <c r="C23" s="734">
        <v>14.6</v>
      </c>
      <c r="D23" s="526">
        <v>14.6</v>
      </c>
      <c r="E23" s="526">
        <v>14.6</v>
      </c>
      <c r="F23" s="526">
        <v>14.6</v>
      </c>
      <c r="G23" s="526">
        <v>14.6</v>
      </c>
      <c r="H23" s="526">
        <v>14.6</v>
      </c>
      <c r="I23" s="534" t="s">
        <v>240</v>
      </c>
    </row>
    <row r="24" spans="2:17" ht="13.5" thickTop="1" thickBot="1" x14ac:dyDescent="0.25">
      <c r="B24" s="98" t="s">
        <v>474</v>
      </c>
      <c r="C24" s="734">
        <v>13.96</v>
      </c>
      <c r="D24" s="526">
        <v>13.02</v>
      </c>
      <c r="E24" s="526">
        <v>13.38</v>
      </c>
      <c r="F24" s="526">
        <v>11.71</v>
      </c>
      <c r="G24" s="526">
        <v>11.89</v>
      </c>
      <c r="H24" s="526">
        <v>12.01</v>
      </c>
      <c r="I24" s="534">
        <v>2.5000000000000001E-2</v>
      </c>
    </row>
    <row r="25" spans="2:17" ht="13.5" thickTop="1" thickBot="1" x14ac:dyDescent="0.25">
      <c r="B25" s="98" t="s">
        <v>475</v>
      </c>
      <c r="C25" s="734">
        <v>8.42</v>
      </c>
      <c r="D25" s="526">
        <v>8.42</v>
      </c>
      <c r="E25" s="526">
        <v>7.27</v>
      </c>
      <c r="F25" s="526">
        <v>5.91</v>
      </c>
      <c r="G25" s="526">
        <v>5.17</v>
      </c>
      <c r="H25" s="526">
        <v>5.17</v>
      </c>
      <c r="I25" s="534">
        <v>-0.125</v>
      </c>
    </row>
    <row r="26" spans="2:17" ht="13.5" thickTop="1" thickBot="1" x14ac:dyDescent="0.25">
      <c r="B26" s="98" t="s">
        <v>476</v>
      </c>
      <c r="C26" s="734">
        <v>4.9000000000000004</v>
      </c>
      <c r="D26" s="526">
        <v>4.74</v>
      </c>
      <c r="E26" s="526">
        <v>4.9400000000000004</v>
      </c>
      <c r="F26" s="526">
        <v>4.5</v>
      </c>
      <c r="G26" s="526">
        <v>4.6399999999999997</v>
      </c>
      <c r="H26" s="526">
        <v>4.91</v>
      </c>
      <c r="I26" s="534">
        <v>0.09</v>
      </c>
    </row>
    <row r="27" spans="2:17" ht="13.5" thickTop="1" thickBot="1" x14ac:dyDescent="0.25">
      <c r="B27" s="52" t="s">
        <v>477</v>
      </c>
      <c r="C27" s="735">
        <v>49.54</v>
      </c>
      <c r="D27" s="523">
        <v>48.02</v>
      </c>
      <c r="E27" s="523">
        <v>51.27</v>
      </c>
      <c r="F27" s="523">
        <v>49.66</v>
      </c>
      <c r="G27" s="523">
        <v>54.36</v>
      </c>
      <c r="H27" s="523">
        <v>55.73</v>
      </c>
      <c r="I27" s="535">
        <v>0.122</v>
      </c>
    </row>
    <row r="28" spans="2:17" ht="13.5" thickTop="1" thickBot="1" x14ac:dyDescent="0.25">
      <c r="B28" s="97" t="s">
        <v>462</v>
      </c>
      <c r="C28" s="736">
        <v>49.54</v>
      </c>
      <c r="D28" s="530">
        <v>48.02</v>
      </c>
      <c r="E28" s="530">
        <v>51.27</v>
      </c>
      <c r="F28" s="530">
        <v>49.66</v>
      </c>
      <c r="G28" s="530">
        <v>54.36</v>
      </c>
      <c r="H28" s="530">
        <v>55.73</v>
      </c>
      <c r="I28" s="534">
        <v>0.122</v>
      </c>
    </row>
    <row r="29" spans="2:17" ht="13.5" thickTop="1" thickBot="1" x14ac:dyDescent="0.25">
      <c r="B29" s="98" t="s">
        <v>464</v>
      </c>
      <c r="C29" s="734">
        <v>41.59</v>
      </c>
      <c r="D29" s="526">
        <v>40.25</v>
      </c>
      <c r="E29" s="526">
        <v>41.5</v>
      </c>
      <c r="F29" s="526">
        <v>37.86</v>
      </c>
      <c r="G29" s="526">
        <v>38.58</v>
      </c>
      <c r="H29" s="526">
        <v>40.81</v>
      </c>
      <c r="I29" s="534">
        <v>7.8E-2</v>
      </c>
    </row>
    <row r="30" spans="2:17" ht="13.5" thickTop="1" thickBot="1" x14ac:dyDescent="0.25">
      <c r="B30" s="98" t="s">
        <v>465</v>
      </c>
      <c r="C30" s="734">
        <v>7.73</v>
      </c>
      <c r="D30" s="526">
        <v>7.59</v>
      </c>
      <c r="E30" s="526">
        <v>9.6199999999999992</v>
      </c>
      <c r="F30" s="526">
        <v>11.59</v>
      </c>
      <c r="G30" s="526">
        <v>15.61</v>
      </c>
      <c r="H30" s="526">
        <v>13.94</v>
      </c>
      <c r="I30" s="534">
        <v>0.20300000000000001</v>
      </c>
      <c r="K30" s="711"/>
      <c r="L30" s="711"/>
      <c r="M30" s="711"/>
      <c r="N30" s="711"/>
      <c r="O30" s="711"/>
      <c r="P30" s="711"/>
      <c r="Q30" s="711"/>
    </row>
    <row r="31" spans="2:17" ht="13.5" thickTop="1" thickBot="1" x14ac:dyDescent="0.25">
      <c r="B31" s="98" t="s">
        <v>478</v>
      </c>
      <c r="C31" s="734">
        <v>0.22</v>
      </c>
      <c r="D31" s="526">
        <v>0.18</v>
      </c>
      <c r="E31" s="526">
        <v>0.15</v>
      </c>
      <c r="F31" s="526">
        <v>0.21</v>
      </c>
      <c r="G31" s="526">
        <v>0.17</v>
      </c>
      <c r="H31" s="526">
        <v>0.98</v>
      </c>
      <c r="I31" s="534" t="s">
        <v>241</v>
      </c>
    </row>
    <row r="32" spans="2:17" ht="13.5" thickTop="1" thickBot="1" x14ac:dyDescent="0.25">
      <c r="B32" s="52" t="s">
        <v>479</v>
      </c>
      <c r="C32" s="741">
        <v>12.72</v>
      </c>
      <c r="D32" s="532">
        <v>10.74</v>
      </c>
      <c r="E32" s="532">
        <v>31.98</v>
      </c>
      <c r="F32" s="532">
        <v>29.6</v>
      </c>
      <c r="G32" s="532">
        <v>26.81</v>
      </c>
      <c r="H32" s="532">
        <v>25.74</v>
      </c>
      <c r="I32" s="536">
        <v>-0.13</v>
      </c>
    </row>
    <row r="33" spans="2:9" ht="13.5" thickTop="1" thickBot="1" x14ac:dyDescent="0.25">
      <c r="B33" s="97" t="s">
        <v>480</v>
      </c>
      <c r="C33" s="736">
        <v>12.72</v>
      </c>
      <c r="D33" s="530">
        <v>10.73</v>
      </c>
      <c r="E33" s="530">
        <v>11.09</v>
      </c>
      <c r="F33" s="530">
        <v>10.039999999999999</v>
      </c>
      <c r="G33" s="530">
        <v>6.65</v>
      </c>
      <c r="H33" s="530">
        <v>7.5</v>
      </c>
      <c r="I33" s="534">
        <v>-0.253</v>
      </c>
    </row>
    <row r="34" spans="2:9" ht="13.5" thickTop="1" thickBot="1" x14ac:dyDescent="0.25">
      <c r="B34" s="98" t="s">
        <v>465</v>
      </c>
      <c r="C34" s="734">
        <v>12.72</v>
      </c>
      <c r="D34" s="526">
        <v>10.73</v>
      </c>
      <c r="E34" s="526">
        <v>11.09</v>
      </c>
      <c r="F34" s="526">
        <v>10.039999999999999</v>
      </c>
      <c r="G34" s="526">
        <v>6.65</v>
      </c>
      <c r="H34" s="526">
        <v>7.5</v>
      </c>
      <c r="I34" s="534">
        <v>-0.253</v>
      </c>
    </row>
    <row r="35" spans="2:9" ht="13.5" thickTop="1" thickBot="1" x14ac:dyDescent="0.25">
      <c r="B35" s="97" t="s">
        <v>481</v>
      </c>
      <c r="C35" s="739"/>
      <c r="D35" s="530">
        <v>0.01</v>
      </c>
      <c r="E35" s="530">
        <v>20.9</v>
      </c>
      <c r="F35" s="530">
        <v>19.559999999999999</v>
      </c>
      <c r="G35" s="530">
        <v>20.170000000000002</v>
      </c>
      <c r="H35" s="530">
        <v>18.25</v>
      </c>
      <c r="I35" s="534">
        <v>-6.7000000000000004E-2</v>
      </c>
    </row>
    <row r="36" spans="2:9" ht="13.5" thickTop="1" thickBot="1" x14ac:dyDescent="0.25">
      <c r="B36" s="713" t="s">
        <v>482</v>
      </c>
      <c r="C36" s="741">
        <v>3063.36</v>
      </c>
      <c r="D36" s="532">
        <v>3017.22</v>
      </c>
      <c r="E36" s="532">
        <v>3063</v>
      </c>
      <c r="F36" s="532">
        <v>2979.5</v>
      </c>
      <c r="G36" s="532">
        <v>3035.81</v>
      </c>
      <c r="H36" s="532">
        <v>3194.42</v>
      </c>
      <c r="I36" s="536">
        <v>7.1999999999999995E-2</v>
      </c>
    </row>
    <row r="37" spans="2:9" ht="13.5" thickTop="1" thickBot="1" x14ac:dyDescent="0.25">
      <c r="B37" s="97" t="s">
        <v>480</v>
      </c>
      <c r="C37" s="736">
        <v>302.58</v>
      </c>
      <c r="D37" s="530">
        <v>273.33999999999997</v>
      </c>
      <c r="E37" s="530">
        <v>278.36</v>
      </c>
      <c r="F37" s="530">
        <v>243.11</v>
      </c>
      <c r="G37" s="530">
        <v>244.67</v>
      </c>
      <c r="H37" s="530">
        <v>262.61</v>
      </c>
      <c r="I37" s="534">
        <v>0.08</v>
      </c>
    </row>
    <row r="38" spans="2:9" ht="13.5" thickTop="1" thickBot="1" x14ac:dyDescent="0.25">
      <c r="B38" s="97" t="s">
        <v>481</v>
      </c>
      <c r="C38" s="736">
        <v>2760.78</v>
      </c>
      <c r="D38" s="530">
        <v>2743.88</v>
      </c>
      <c r="E38" s="530">
        <v>2784.64</v>
      </c>
      <c r="F38" s="530">
        <v>2736.39</v>
      </c>
      <c r="G38" s="530">
        <v>2791.14</v>
      </c>
      <c r="H38" s="530">
        <v>2931.81</v>
      </c>
      <c r="I38" s="534">
        <v>7.0999999999999994E-2</v>
      </c>
    </row>
    <row r="39" spans="2:9" ht="13.5" thickTop="1" thickBot="1" x14ac:dyDescent="0.25">
      <c r="B39" s="358" t="s">
        <v>483</v>
      </c>
      <c r="C39" s="742">
        <v>6790.06</v>
      </c>
      <c r="D39" s="743">
        <v>6652.27</v>
      </c>
      <c r="E39" s="743">
        <v>7072.55</v>
      </c>
      <c r="F39" s="743">
        <v>7292.64</v>
      </c>
      <c r="G39" s="743">
        <v>7382.16</v>
      </c>
      <c r="H39" s="743">
        <v>7986.57</v>
      </c>
      <c r="I39" s="537">
        <v>9.5000000000000001E-2</v>
      </c>
    </row>
    <row r="40" spans="2:9" s="21" customFormat="1" ht="10.5" x14ac:dyDescent="0.15">
      <c r="B40" s="760" t="s">
        <v>262</v>
      </c>
      <c r="C40" s="760"/>
      <c r="D40" s="760"/>
      <c r="E40" s="760"/>
      <c r="F40" s="760"/>
      <c r="G40" s="760"/>
      <c r="H40" s="760"/>
      <c r="I40" s="760"/>
    </row>
    <row r="41" spans="2:9" ht="33.75" customHeight="1" x14ac:dyDescent="0.2"/>
    <row r="42" spans="2:9" ht="11.25" customHeight="1" x14ac:dyDescent="0.2">
      <c r="B42" s="82"/>
    </row>
  </sheetData>
  <mergeCells count="7">
    <mergeCell ref="B1:I1"/>
    <mergeCell ref="B40:I40"/>
    <mergeCell ref="C4:F4"/>
    <mergeCell ref="B4:B5"/>
    <mergeCell ref="B3:I3"/>
    <mergeCell ref="G4:H4"/>
    <mergeCell ref="I4:I5"/>
  </mergeCells>
  <hyperlinks>
    <hyperlink ref="B1:I1" location="Cuprins_ro!B44" display="III. Datoria externă brută la 31.03.2023 (date provizorii)" xr:uid="{790761DA-1522-4B8D-948E-9FE3EDDB80D4}"/>
    <hyperlink ref="B1:I1" location="Cuprins_ro!B40" display="III. Datoria externă brută la 31.03.2024 (date provizorii)" xr:uid="{EB3DDBCD-C311-4DAC-A8DE-6E1375C79921}"/>
    <hyperlink ref="B1:I1" location="Cuprins_ro!B40" display="III. Datoria externă brută la 31.03.2025 (date provizorii)" xr:uid="{06C9DBDA-9ADD-494D-AD83-C9B88C2D329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T46"/>
  <sheetViews>
    <sheetView showGridLines="0" showRowColHeaders="0" zoomScaleNormal="100" workbookViewId="0"/>
  </sheetViews>
  <sheetFormatPr defaultColWidth="9.140625" defaultRowHeight="12" x14ac:dyDescent="0.2"/>
  <cols>
    <col min="1" max="1" customWidth="true" style="70" width="5.7109375" collapsed="false"/>
    <col min="2" max="2" customWidth="true" style="70" width="30.140625" collapsed="false"/>
    <col min="3" max="8" customWidth="true" style="70" width="8.85546875" collapsed="false"/>
    <col min="9" max="9" customWidth="true" style="70" width="3.0" collapsed="false"/>
    <col min="10" max="10" customWidth="true" style="70" width="32.0" collapsed="false"/>
    <col min="11" max="11" customWidth="true" style="70" width="13.85546875" collapsed="false"/>
    <col min="12" max="16384" style="70" width="9.140625" collapsed="false"/>
  </cols>
  <sheetData>
    <row r="1" spans="2:11" s="578" customFormat="1" ht="14.25" x14ac:dyDescent="0.2">
      <c r="B1" s="950" t="s">
        <v>199</v>
      </c>
      <c r="C1" s="950"/>
      <c r="D1" s="950"/>
      <c r="E1" s="950"/>
      <c r="F1" s="950"/>
      <c r="G1" s="950"/>
      <c r="H1" s="950"/>
      <c r="I1" s="950"/>
      <c r="J1" s="950"/>
      <c r="K1" s="950"/>
    </row>
    <row r="2" spans="2:11" ht="12" customHeight="1" x14ac:dyDescent="0.2"/>
    <row r="3" spans="2:11" s="71" customFormat="1" ht="30" customHeight="1" x14ac:dyDescent="0.2">
      <c r="B3" s="968" t="s">
        <v>201</v>
      </c>
      <c r="C3" s="968"/>
      <c r="D3" s="968"/>
      <c r="E3" s="968"/>
      <c r="F3" s="968"/>
      <c r="G3" s="968"/>
      <c r="H3" s="968"/>
      <c r="I3" s="968"/>
      <c r="J3" s="968"/>
      <c r="K3" s="968"/>
    </row>
    <row r="4" spans="2:11" ht="5.0999999999999996" customHeight="1" x14ac:dyDescent="0.2">
      <c r="B4" s="974"/>
      <c r="C4" s="974"/>
      <c r="D4" s="974"/>
      <c r="E4" s="89"/>
    </row>
    <row r="5" spans="2:11" s="109" customFormat="1" ht="14.25" x14ac:dyDescent="0.25">
      <c r="B5" s="994" t="s">
        <v>153</v>
      </c>
      <c r="C5" s="994"/>
      <c r="D5" s="994"/>
      <c r="E5" s="994"/>
      <c r="F5" s="994"/>
      <c r="G5" s="994"/>
      <c r="H5" s="994"/>
      <c r="I5" s="994"/>
      <c r="J5" s="994"/>
      <c r="K5" s="994"/>
    </row>
    <row r="6" spans="2:11" ht="4.5" customHeight="1" x14ac:dyDescent="0.2"/>
    <row r="28" spans="2:20" ht="14.25" x14ac:dyDescent="0.2">
      <c r="K28" s="317"/>
      <c r="L28" s="317"/>
      <c r="M28" s="317"/>
      <c r="N28" s="317"/>
      <c r="O28" s="317"/>
      <c r="P28" s="317"/>
      <c r="Q28" s="317"/>
      <c r="R28" s="317"/>
      <c r="S28" s="317"/>
      <c r="T28" s="317"/>
    </row>
    <row r="32" spans="2:20" s="355" customFormat="1" ht="10.5" x14ac:dyDescent="0.15">
      <c r="B32" s="760" t="s">
        <v>262</v>
      </c>
      <c r="C32" s="760"/>
      <c r="D32" s="760"/>
      <c r="E32" s="760"/>
      <c r="F32" s="760"/>
      <c r="G32" s="760"/>
      <c r="H32" s="760"/>
    </row>
    <row r="34" spans="2:14" x14ac:dyDescent="0.2">
      <c r="B34" s="996"/>
      <c r="C34" s="998">
        <v>2024</v>
      </c>
      <c r="D34" s="999"/>
      <c r="E34" s="999"/>
      <c r="F34" s="1000"/>
      <c r="G34" s="998">
        <v>2025</v>
      </c>
      <c r="H34" s="1000"/>
      <c r="J34" s="1003"/>
      <c r="K34" s="1001" t="s">
        <v>195</v>
      </c>
    </row>
    <row r="35" spans="2:14" s="355" customFormat="1" ht="10.5" x14ac:dyDescent="0.15">
      <c r="B35" s="997"/>
      <c r="C35" s="482" t="s">
        <v>186</v>
      </c>
      <c r="D35" s="482" t="s">
        <v>182</v>
      </c>
      <c r="E35" s="482" t="s">
        <v>183</v>
      </c>
      <c r="F35" s="483" t="s">
        <v>88</v>
      </c>
      <c r="G35" s="482" t="s">
        <v>186</v>
      </c>
      <c r="H35" s="228" t="s">
        <v>0</v>
      </c>
      <c r="J35" s="1004"/>
      <c r="K35" s="1002"/>
    </row>
    <row r="36" spans="2:14" x14ac:dyDescent="0.2">
      <c r="B36" s="91" t="s">
        <v>484</v>
      </c>
      <c r="C36" s="538">
        <v>6287.0492792432997</v>
      </c>
      <c r="D36" s="538">
        <v>6284.6301054300002</v>
      </c>
      <c r="E36" s="538">
        <v>6422.0433788295986</v>
      </c>
      <c r="F36" s="538">
        <v>6007.1318186085</v>
      </c>
      <c r="G36" s="538">
        <v>6289.7493648655</v>
      </c>
      <c r="H36" s="538">
        <v>6614.3615570342999</v>
      </c>
      <c r="J36" s="94" t="s">
        <v>281</v>
      </c>
      <c r="K36" s="99">
        <v>0.48299999999999998</v>
      </c>
      <c r="M36" s="68"/>
      <c r="N36" s="68"/>
    </row>
    <row r="37" spans="2:14" x14ac:dyDescent="0.2">
      <c r="B37" s="91" t="s">
        <v>435</v>
      </c>
      <c r="C37" s="538">
        <v>2682.9558559499997</v>
      </c>
      <c r="D37" s="538">
        <v>2729.9147682799999</v>
      </c>
      <c r="E37" s="538">
        <v>2819.2083593795996</v>
      </c>
      <c r="F37" s="538">
        <v>2494.3759005346001</v>
      </c>
      <c r="G37" s="538">
        <v>2718.0245632497995</v>
      </c>
      <c r="H37" s="538">
        <v>2878.3701431042996</v>
      </c>
      <c r="J37" s="94" t="s">
        <v>353</v>
      </c>
      <c r="K37" s="99">
        <v>0.39500000000000002</v>
      </c>
      <c r="M37" s="68"/>
      <c r="N37" s="68"/>
    </row>
    <row r="38" spans="2:14" x14ac:dyDescent="0.2">
      <c r="B38" s="91" t="s">
        <v>436</v>
      </c>
      <c r="C38" s="538">
        <v>3604.0934232933</v>
      </c>
      <c r="D38" s="538">
        <v>3554.7153371500003</v>
      </c>
      <c r="E38" s="538">
        <v>3602.835019449999</v>
      </c>
      <c r="F38" s="538">
        <v>3512.7559180738999</v>
      </c>
      <c r="G38" s="538">
        <v>3571.7248016157005</v>
      </c>
      <c r="H38" s="538">
        <v>3735.9914139300004</v>
      </c>
      <c r="J38" s="94" t="s">
        <v>485</v>
      </c>
      <c r="K38" s="99">
        <v>0.09</v>
      </c>
      <c r="M38" s="68"/>
      <c r="N38" s="68"/>
    </row>
    <row r="39" spans="2:14" x14ac:dyDescent="0.2">
      <c r="B39" s="995"/>
      <c r="C39" s="995"/>
      <c r="D39" s="995"/>
      <c r="E39" s="995"/>
      <c r="F39" s="995"/>
      <c r="G39" s="995"/>
      <c r="H39" s="995"/>
      <c r="J39" s="94" t="s">
        <v>352</v>
      </c>
      <c r="K39" s="99">
        <v>3.2000000000000001E-2</v>
      </c>
      <c r="M39" s="68"/>
      <c r="N39" s="68"/>
    </row>
    <row r="44" spans="2:14" ht="15" x14ac:dyDescent="0.25">
      <c r="C44"/>
      <c r="D44"/>
      <c r="E44"/>
      <c r="F44"/>
      <c r="G44"/>
      <c r="H44"/>
    </row>
    <row r="45" spans="2:14" ht="15" x14ac:dyDescent="0.25">
      <c r="C45"/>
      <c r="D45"/>
      <c r="E45"/>
      <c r="F45"/>
      <c r="G45"/>
      <c r="H45"/>
    </row>
    <row r="46" spans="2:14" ht="15" x14ac:dyDescent="0.25">
      <c r="C46"/>
      <c r="D46"/>
      <c r="E46"/>
      <c r="F46"/>
      <c r="G46"/>
      <c r="H46"/>
    </row>
  </sheetData>
  <mergeCells count="11">
    <mergeCell ref="B1:K1"/>
    <mergeCell ref="B4:D4"/>
    <mergeCell ref="B5:K5"/>
    <mergeCell ref="B32:H32"/>
    <mergeCell ref="B39:H39"/>
    <mergeCell ref="B3:K3"/>
    <mergeCell ref="B34:B35"/>
    <mergeCell ref="C34:F34"/>
    <mergeCell ref="K34:K35"/>
    <mergeCell ref="J34:J35"/>
    <mergeCell ref="G34:H34"/>
  </mergeCells>
  <hyperlinks>
    <hyperlink ref="B1:K1" location="Cuprins_ro!B44" display="III. Datoria externă brută la 31.03.2023 (date provizorii)" xr:uid="{35479A4E-A1C5-4C8D-B1F8-55377223CD32}"/>
    <hyperlink ref="B1:K1" location="Cuprins_ro!B40" display="III. Datoria externă brută la 31.03.2024 (date provizorii)" xr:uid="{83FA9076-6C9C-4746-8469-A01901E33D19}"/>
    <hyperlink ref="B1:K1" location="Cuprins_ro!B40" display="III. Datoria externă brută la 31.03.2025 (date provizorii)" xr:uid="{2D5B549E-6D41-4C79-BE92-539C66D7080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Q40"/>
  <sheetViews>
    <sheetView showGridLines="0" showRowColHeaders="0" zoomScaleNormal="100" workbookViewId="0"/>
  </sheetViews>
  <sheetFormatPr defaultColWidth="9.140625" defaultRowHeight="12" x14ac:dyDescent="0.2"/>
  <cols>
    <col min="1" max="1" customWidth="true" style="68" width="5.7109375" collapsed="false"/>
    <col min="2" max="2" customWidth="true" style="68" width="44.7109375" collapsed="false"/>
    <col min="3" max="8" customWidth="true" style="68" width="10.5703125" collapsed="false"/>
    <col min="9" max="16384" style="68" width="9.140625" collapsed="false"/>
  </cols>
  <sheetData>
    <row r="1" spans="2:8" s="578" customFormat="1" ht="14.25" x14ac:dyDescent="0.2">
      <c r="B1" s="950" t="s">
        <v>199</v>
      </c>
      <c r="C1" s="950"/>
      <c r="D1" s="950"/>
      <c r="E1" s="950"/>
      <c r="F1" s="950"/>
      <c r="G1" s="950"/>
      <c r="H1" s="950"/>
    </row>
    <row r="2" spans="2:8" x14ac:dyDescent="0.2">
      <c r="B2" s="74"/>
      <c r="C2" s="74"/>
      <c r="D2" s="74"/>
      <c r="E2" s="74"/>
      <c r="F2" s="74"/>
      <c r="G2" s="74"/>
      <c r="H2" s="74"/>
    </row>
    <row r="3" spans="2:8" s="578" customFormat="1" ht="14.25" x14ac:dyDescent="0.2">
      <c r="B3" s="754" t="s">
        <v>80</v>
      </c>
      <c r="C3" s="754"/>
      <c r="D3" s="754"/>
      <c r="E3" s="754"/>
      <c r="F3" s="754"/>
      <c r="G3" s="754"/>
      <c r="H3" s="754"/>
    </row>
    <row r="4" spans="2:8" ht="5.0999999999999996" customHeight="1" x14ac:dyDescent="0.2">
      <c r="B4" s="78"/>
      <c r="C4" s="78"/>
      <c r="D4" s="78"/>
      <c r="E4" s="78"/>
      <c r="F4" s="78"/>
      <c r="G4" s="78"/>
      <c r="H4" s="78"/>
    </row>
    <row r="5" spans="2:8" s="108" customFormat="1" ht="14.25" x14ac:dyDescent="0.2">
      <c r="B5" s="989" t="s">
        <v>154</v>
      </c>
      <c r="C5" s="989"/>
      <c r="D5" s="989"/>
      <c r="E5" s="989"/>
      <c r="F5" s="989"/>
      <c r="G5" s="989"/>
      <c r="H5" s="989"/>
    </row>
    <row r="24" spans="2:17" ht="11.25" customHeight="1" x14ac:dyDescent="0.2"/>
    <row r="25" spans="2:17" ht="11.25" customHeight="1" x14ac:dyDescent="0.2">
      <c r="I25" s="950"/>
      <c r="J25" s="950"/>
      <c r="K25" s="950"/>
      <c r="L25" s="950"/>
      <c r="M25" s="950"/>
      <c r="N25" s="950"/>
      <c r="O25" s="950"/>
      <c r="P25" s="950"/>
      <c r="Q25" s="950"/>
    </row>
    <row r="26" spans="2:17" ht="11.25" customHeight="1" x14ac:dyDescent="0.2"/>
    <row r="27" spans="2:17" ht="11.25" customHeight="1" x14ac:dyDescent="0.2"/>
    <row r="28" spans="2:17" ht="11.25" customHeight="1" x14ac:dyDescent="0.2"/>
    <row r="29" spans="2:17" s="21" customFormat="1" ht="10.5" x14ac:dyDescent="0.15">
      <c r="B29" s="760" t="s">
        <v>262</v>
      </c>
      <c r="C29" s="760"/>
      <c r="D29" s="760"/>
      <c r="E29" s="760"/>
      <c r="F29" s="760"/>
      <c r="G29" s="760"/>
      <c r="H29" s="760"/>
    </row>
    <row r="30" spans="2:17" ht="11.25" customHeight="1" x14ac:dyDescent="0.2">
      <c r="B30" s="78"/>
      <c r="C30" s="78"/>
      <c r="D30" s="78"/>
      <c r="E30" s="78"/>
      <c r="F30" s="78"/>
      <c r="G30" s="78"/>
      <c r="H30" s="78"/>
    </row>
    <row r="31" spans="2:17" ht="11.25" customHeight="1" x14ac:dyDescent="0.2">
      <c r="B31" s="548"/>
      <c r="C31" s="1005">
        <v>2024</v>
      </c>
      <c r="D31" s="1006"/>
      <c r="E31" s="1006"/>
      <c r="F31" s="1007"/>
      <c r="G31" s="1005">
        <v>2025</v>
      </c>
      <c r="H31" s="1007"/>
    </row>
    <row r="32" spans="2:17" s="21" customFormat="1" ht="10.5" x14ac:dyDescent="0.15">
      <c r="B32" s="237"/>
      <c r="C32" s="482" t="s">
        <v>186</v>
      </c>
      <c r="D32" s="482" t="s">
        <v>182</v>
      </c>
      <c r="E32" s="482" t="s">
        <v>183</v>
      </c>
      <c r="F32" s="483" t="s">
        <v>88</v>
      </c>
      <c r="G32" s="482" t="s">
        <v>186</v>
      </c>
      <c r="H32" s="228" t="s">
        <v>0</v>
      </c>
    </row>
    <row r="33" spans="2:8" x14ac:dyDescent="0.2">
      <c r="B33" s="75" t="s">
        <v>486</v>
      </c>
      <c r="C33" s="539">
        <v>3568.7925009632991</v>
      </c>
      <c r="D33" s="539">
        <v>3593.6989852499996</v>
      </c>
      <c r="E33" s="539">
        <v>3667.5659353895999</v>
      </c>
      <c r="F33" s="539">
        <v>3304.3142194273996</v>
      </c>
      <c r="G33" s="539">
        <v>3536.6406437227001</v>
      </c>
      <c r="H33" s="539">
        <v>3717.8696608099999</v>
      </c>
    </row>
    <row r="34" spans="2:8" x14ac:dyDescent="0.2">
      <c r="B34" s="75" t="s">
        <v>70</v>
      </c>
      <c r="C34" s="539">
        <v>1880.54378731</v>
      </c>
      <c r="D34" s="539">
        <v>1866.0061235900002</v>
      </c>
      <c r="E34" s="539">
        <v>1891.0613722099999</v>
      </c>
      <c r="F34" s="539">
        <v>1855.7212352724998</v>
      </c>
      <c r="G34" s="539">
        <v>1883.6978146139998</v>
      </c>
      <c r="H34" s="539">
        <v>1930.1871469300002</v>
      </c>
    </row>
    <row r="35" spans="2:8" x14ac:dyDescent="0.2">
      <c r="B35" s="75" t="s">
        <v>487</v>
      </c>
      <c r="C35" s="539">
        <v>463.72862574999999</v>
      </c>
      <c r="D35" s="539">
        <v>439.76326078</v>
      </c>
      <c r="E35" s="539">
        <v>455.96186763999998</v>
      </c>
      <c r="F35" s="539">
        <v>453.56509291859999</v>
      </c>
      <c r="G35" s="539">
        <v>457.19398988880005</v>
      </c>
      <c r="H35" s="539">
        <v>479.89828764430001</v>
      </c>
    </row>
    <row r="36" spans="2:8" x14ac:dyDescent="0.2">
      <c r="B36" s="75" t="s">
        <v>374</v>
      </c>
      <c r="C36" s="539">
        <v>301.39063526000001</v>
      </c>
      <c r="D36" s="539">
        <v>311.77520837999998</v>
      </c>
      <c r="E36" s="539">
        <v>332.38827057999998</v>
      </c>
      <c r="F36" s="539">
        <v>319.06438342000001</v>
      </c>
      <c r="G36" s="539">
        <v>334.20549600999999</v>
      </c>
      <c r="H36" s="539">
        <v>405.90931258000001</v>
      </c>
    </row>
    <row r="37" spans="2:8" x14ac:dyDescent="0.2">
      <c r="B37" s="75" t="s">
        <v>488</v>
      </c>
      <c r="C37" s="539">
        <v>72.593729960000005</v>
      </c>
      <c r="D37" s="539">
        <v>73.386527429999987</v>
      </c>
      <c r="E37" s="539">
        <v>75.065933009999995</v>
      </c>
      <c r="F37" s="539">
        <v>74.466887569999997</v>
      </c>
      <c r="G37" s="539">
        <v>78.011420629999989</v>
      </c>
      <c r="H37" s="539">
        <v>80.497149069999992</v>
      </c>
    </row>
    <row r="39" spans="2:8" x14ac:dyDescent="0.2">
      <c r="B39" s="81"/>
    </row>
    <row r="40" spans="2:8" x14ac:dyDescent="0.2">
      <c r="C40" s="318"/>
      <c r="D40" s="318"/>
      <c r="E40" s="318"/>
      <c r="F40" s="318"/>
      <c r="G40" s="318"/>
      <c r="H40" s="318"/>
    </row>
  </sheetData>
  <mergeCells count="7">
    <mergeCell ref="C31:F31"/>
    <mergeCell ref="B1:H1"/>
    <mergeCell ref="I25:Q25"/>
    <mergeCell ref="B5:H5"/>
    <mergeCell ref="B3:H3"/>
    <mergeCell ref="G31:H31"/>
    <mergeCell ref="B29:H29"/>
  </mergeCells>
  <hyperlinks>
    <hyperlink ref="B1:H1" location="Cuprins_ro!B44" display="III. Datoria externă brută la 31.03.2023 (date provizorii)" xr:uid="{97D1E5B9-FDB7-4024-B433-12C2B90BF45B}"/>
    <hyperlink ref="B1:H1" location="Cuprins_ro!B40" display="III. Datoria externă brută la 31.03.2024 (date provizorii)" xr:uid="{B28DBF15-83ED-48B8-976D-7F208439B370}"/>
    <hyperlink ref="B1:H1" location="Cuprins_ro!B40" display="III. Datoria externă brută la 31.03.2025 (date provizorii)" xr:uid="{F1ECD74B-3689-4C80-BEBE-B7E41EC714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S37"/>
  <sheetViews>
    <sheetView showGridLines="0" showRowColHeaders="0" zoomScaleNormal="100" workbookViewId="0">
      <selection activeCell="Q50" sqref="Q50"/>
    </sheetView>
  </sheetViews>
  <sheetFormatPr defaultRowHeight="12" x14ac:dyDescent="0.2"/>
  <cols>
    <col min="1" max="1" customWidth="true" style="68" width="5.7109375" collapsed="false"/>
    <col min="2" max="2" customWidth="true" style="68" width="42.140625" collapsed="false"/>
    <col min="3" max="3" customWidth="true" style="68" width="9.85546875" collapsed="false"/>
    <col min="4" max="10" customWidth="true" style="68" width="7.0" collapsed="false"/>
    <col min="11" max="16384" style="68" width="9.140625" collapsed="false"/>
  </cols>
  <sheetData>
    <row r="1" spans="2:10" s="578" customFormat="1" ht="14.25" x14ac:dyDescent="0.2">
      <c r="B1" s="950" t="s">
        <v>199</v>
      </c>
      <c r="C1" s="950"/>
      <c r="D1" s="950"/>
      <c r="E1" s="950"/>
      <c r="F1" s="950"/>
      <c r="G1" s="950"/>
      <c r="H1" s="950"/>
      <c r="I1" s="950"/>
      <c r="J1" s="950"/>
    </row>
    <row r="3" spans="2:10" s="108" customFormat="1" ht="14.25" x14ac:dyDescent="0.2">
      <c r="B3" s="1008" t="s">
        <v>104</v>
      </c>
      <c r="C3" s="1009"/>
      <c r="D3" s="1009"/>
      <c r="E3" s="1009"/>
      <c r="F3" s="1009"/>
      <c r="G3" s="1009"/>
      <c r="H3" s="1009"/>
      <c r="I3" s="1009"/>
      <c r="J3" s="1009"/>
    </row>
    <row r="4" spans="2:10" ht="5.0999999999999996" customHeight="1" x14ac:dyDescent="0.2">
      <c r="B4" s="310"/>
      <c r="C4" s="310"/>
      <c r="D4" s="310"/>
      <c r="E4" s="310"/>
      <c r="F4" s="310"/>
      <c r="G4" s="310"/>
      <c r="H4" s="310"/>
      <c r="I4" s="310"/>
      <c r="J4" s="310"/>
    </row>
    <row r="5" spans="2:10" s="108" customFormat="1" ht="14.25" x14ac:dyDescent="0.2">
      <c r="B5" s="989" t="s">
        <v>200</v>
      </c>
      <c r="C5" s="989"/>
      <c r="D5" s="989"/>
      <c r="E5" s="989"/>
      <c r="F5" s="989"/>
      <c r="G5" s="989"/>
      <c r="H5" s="989"/>
      <c r="I5" s="989"/>
      <c r="J5" s="989"/>
    </row>
    <row r="28" spans="2:19" ht="11.25" customHeight="1" x14ac:dyDescent="0.2">
      <c r="K28" s="950"/>
      <c r="L28" s="950"/>
      <c r="M28" s="950"/>
      <c r="N28" s="950"/>
      <c r="O28" s="950"/>
      <c r="P28" s="950"/>
      <c r="Q28" s="950"/>
      <c r="R28" s="950"/>
      <c r="S28" s="950"/>
    </row>
    <row r="29" spans="2:19" x14ac:dyDescent="0.2">
      <c r="B29" s="79"/>
      <c r="C29" s="400" t="s">
        <v>195</v>
      </c>
    </row>
    <row r="30" spans="2:19" x14ac:dyDescent="0.2">
      <c r="B30" s="79" t="s">
        <v>383</v>
      </c>
      <c r="C30" s="95">
        <v>2706.6899999999996</v>
      </c>
      <c r="E30" s="253"/>
    </row>
    <row r="31" spans="2:19" x14ac:dyDescent="0.2">
      <c r="B31" s="79" t="s">
        <v>404</v>
      </c>
      <c r="C31" s="95">
        <v>225.11</v>
      </c>
      <c r="E31" s="253"/>
    </row>
    <row r="32" spans="2:19" x14ac:dyDescent="0.2">
      <c r="B32" s="79" t="s">
        <v>489</v>
      </c>
      <c r="C32" s="95">
        <v>262.61</v>
      </c>
      <c r="D32" s="751"/>
      <c r="E32" s="253"/>
    </row>
    <row r="33" spans="2:5" x14ac:dyDescent="0.2">
      <c r="B33" s="362" t="s">
        <v>465</v>
      </c>
      <c r="C33" s="95">
        <v>135.69999999999999</v>
      </c>
      <c r="D33" s="751"/>
      <c r="E33" s="254"/>
    </row>
    <row r="34" spans="2:5" x14ac:dyDescent="0.2">
      <c r="B34" s="547" t="s">
        <v>464</v>
      </c>
      <c r="C34" s="95">
        <v>76.540000000000006</v>
      </c>
      <c r="D34" s="751"/>
      <c r="E34" s="254"/>
    </row>
    <row r="35" spans="2:5" x14ac:dyDescent="0.2">
      <c r="B35" s="362" t="s">
        <v>490</v>
      </c>
      <c r="C35" s="95">
        <v>24.45</v>
      </c>
      <c r="D35" s="751"/>
      <c r="E35" s="254"/>
    </row>
    <row r="36" spans="2:5" x14ac:dyDescent="0.2">
      <c r="B36" s="362" t="s">
        <v>491</v>
      </c>
      <c r="C36" s="95">
        <v>21.82</v>
      </c>
      <c r="D36" s="751"/>
      <c r="E36" s="254"/>
    </row>
    <row r="37" spans="2:5" x14ac:dyDescent="0.2">
      <c r="B37" s="362" t="s">
        <v>467</v>
      </c>
      <c r="C37" s="95">
        <v>4.0999999999999996</v>
      </c>
      <c r="D37" s="751"/>
      <c r="E37" s="254"/>
    </row>
  </sheetData>
  <mergeCells count="4">
    <mergeCell ref="K28:S28"/>
    <mergeCell ref="B3:J3"/>
    <mergeCell ref="B5:J5"/>
    <mergeCell ref="B1:J1"/>
  </mergeCells>
  <hyperlinks>
    <hyperlink ref="B1:J1" location="Cuprins_ro!B44" display="III. Datoria externă brută la 31.03.2023 (date provizorii)" xr:uid="{D2661063-A7CF-42CF-805D-7B9672D71A9E}"/>
    <hyperlink ref="B1:J1" location="Cuprins_ro!B40" display="III. Datoria externă brută la 31.03.2024 (date provizorii)" xr:uid="{071389D4-AB2A-4E91-8A7A-42BAEF08D6A6}"/>
    <hyperlink ref="B1:J1" location="Cuprins_ro!B40" display="III. Datoria externă brută la 31.03.2025 (date provizorii)" xr:uid="{B7C7913D-EE1C-4056-83C3-1C288F128CAC}"/>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P36"/>
  <sheetViews>
    <sheetView showGridLines="0" showRowColHeaders="0" tabSelected="1" zoomScaleNormal="100" workbookViewId="0"/>
  </sheetViews>
  <sheetFormatPr defaultRowHeight="12" x14ac:dyDescent="0.2"/>
  <cols>
    <col min="1" max="1" customWidth="true" style="68" width="5.7109375" collapsed="false"/>
    <col min="2" max="2" customWidth="true" style="68" width="67.28515625" collapsed="false"/>
    <col min="3" max="8" customWidth="true" style="68" width="10.140625" collapsed="false"/>
    <col min="9" max="16384" style="68" width="9.140625" collapsed="false"/>
  </cols>
  <sheetData>
    <row r="1" spans="2:15" s="578" customFormat="1" ht="14.25" x14ac:dyDescent="0.2">
      <c r="B1" s="950" t="s">
        <v>199</v>
      </c>
      <c r="C1" s="950"/>
      <c r="D1" s="950"/>
      <c r="E1" s="950"/>
      <c r="F1" s="950"/>
      <c r="G1" s="950"/>
      <c r="H1" s="950"/>
    </row>
    <row r="3" spans="2:15" s="578" customFormat="1" ht="14.25" x14ac:dyDescent="0.2">
      <c r="B3" s="968" t="s">
        <v>93</v>
      </c>
      <c r="C3" s="968"/>
      <c r="D3" s="968"/>
      <c r="E3" s="968"/>
      <c r="F3" s="968"/>
      <c r="G3" s="968"/>
      <c r="H3" s="968"/>
    </row>
    <row r="4" spans="2:15" ht="3.75" customHeight="1" thickBot="1" x14ac:dyDescent="0.25"/>
    <row r="5" spans="2:15" ht="15.75" thickBot="1" x14ac:dyDescent="0.3">
      <c r="B5" s="252"/>
      <c r="C5" s="979">
        <v>2024</v>
      </c>
      <c r="D5" s="980"/>
      <c r="E5" s="980"/>
      <c r="F5" s="981"/>
      <c r="G5" s="979">
        <v>2025</v>
      </c>
      <c r="H5" s="980"/>
      <c r="I5"/>
      <c r="J5"/>
      <c r="K5"/>
      <c r="L5"/>
      <c r="M5"/>
      <c r="N5"/>
      <c r="O5"/>
    </row>
    <row r="6" spans="2:15" ht="12.75" thickBot="1" x14ac:dyDescent="0.25">
      <c r="B6" s="269"/>
      <c r="C6" s="270" t="s">
        <v>186</v>
      </c>
      <c r="D6" s="271" t="s">
        <v>182</v>
      </c>
      <c r="E6" s="271" t="s">
        <v>183</v>
      </c>
      <c r="F6" s="271" t="s">
        <v>88</v>
      </c>
      <c r="G6" s="271" t="s">
        <v>186</v>
      </c>
      <c r="H6" s="271" t="s">
        <v>0</v>
      </c>
    </row>
    <row r="7" spans="2:15" ht="13.5" thickTop="1" thickBot="1" x14ac:dyDescent="0.25">
      <c r="B7" s="273" t="s">
        <v>509</v>
      </c>
      <c r="C7" s="540">
        <v>261.35000000000002</v>
      </c>
      <c r="D7" s="540">
        <v>250.56</v>
      </c>
      <c r="E7" s="540">
        <v>270.14999999999998</v>
      </c>
      <c r="F7" s="540">
        <v>246.76</v>
      </c>
      <c r="G7" s="386">
        <v>254.68</v>
      </c>
      <c r="H7" s="540">
        <v>260.33</v>
      </c>
    </row>
    <row r="8" spans="2:15" ht="12.75" thickBot="1" x14ac:dyDescent="0.25">
      <c r="B8" s="257" t="s">
        <v>453</v>
      </c>
      <c r="C8" s="529">
        <v>182.05</v>
      </c>
      <c r="D8" s="529">
        <v>181.06</v>
      </c>
      <c r="E8" s="529">
        <v>193.68</v>
      </c>
      <c r="F8" s="529">
        <v>193.77</v>
      </c>
      <c r="G8" s="58">
        <v>196.86</v>
      </c>
      <c r="H8" s="529">
        <v>208.94</v>
      </c>
    </row>
    <row r="9" spans="2:15" ht="12.75" thickBot="1" x14ac:dyDescent="0.25">
      <c r="B9" s="359" t="s">
        <v>69</v>
      </c>
      <c r="C9" s="541">
        <v>182.05</v>
      </c>
      <c r="D9" s="541">
        <v>181.06</v>
      </c>
      <c r="E9" s="541">
        <v>193.68</v>
      </c>
      <c r="F9" s="541">
        <v>193.77</v>
      </c>
      <c r="G9" s="387">
        <v>196.86</v>
      </c>
      <c r="H9" s="541">
        <v>208.94</v>
      </c>
    </row>
    <row r="10" spans="2:15" ht="12.75" thickBot="1" x14ac:dyDescent="0.25">
      <c r="B10" s="257" t="s">
        <v>455</v>
      </c>
      <c r="C10" s="529">
        <v>79.3</v>
      </c>
      <c r="D10" s="529">
        <v>69.5</v>
      </c>
      <c r="E10" s="529">
        <v>76.47</v>
      </c>
      <c r="F10" s="529">
        <v>52.98</v>
      </c>
      <c r="G10" s="58">
        <v>57.81</v>
      </c>
      <c r="H10" s="529">
        <v>51.39</v>
      </c>
    </row>
    <row r="11" spans="2:15" ht="12.75" thickBot="1" x14ac:dyDescent="0.25">
      <c r="B11" s="360" t="s">
        <v>281</v>
      </c>
      <c r="C11" s="541">
        <v>79.3</v>
      </c>
      <c r="D11" s="541">
        <v>69.5</v>
      </c>
      <c r="E11" s="541">
        <v>76.47</v>
      </c>
      <c r="F11" s="541">
        <v>52.98</v>
      </c>
      <c r="G11" s="387">
        <v>57.81</v>
      </c>
      <c r="H11" s="541">
        <v>51.39</v>
      </c>
    </row>
    <row r="12" spans="2:15" ht="12.75" thickBot="1" x14ac:dyDescent="0.25">
      <c r="B12" s="272" t="s">
        <v>405</v>
      </c>
      <c r="C12" s="542">
        <v>2777.38</v>
      </c>
      <c r="D12" s="542">
        <v>2745.65</v>
      </c>
      <c r="E12" s="542">
        <v>2798.64</v>
      </c>
      <c r="F12" s="542">
        <v>2459.5</v>
      </c>
      <c r="G12" s="532">
        <v>2725.79</v>
      </c>
      <c r="H12" s="542">
        <v>2822.76</v>
      </c>
    </row>
    <row r="13" spans="2:15" ht="12.75" thickBot="1" x14ac:dyDescent="0.25">
      <c r="B13" s="257" t="s">
        <v>453</v>
      </c>
      <c r="C13" s="525">
        <v>2193.5</v>
      </c>
      <c r="D13" s="525">
        <v>2226.19</v>
      </c>
      <c r="E13" s="525">
        <v>2279.98</v>
      </c>
      <c r="F13" s="525">
        <v>1969.55</v>
      </c>
      <c r="G13" s="526">
        <v>2170.98</v>
      </c>
      <c r="H13" s="525">
        <v>2291.75</v>
      </c>
    </row>
    <row r="14" spans="2:15" ht="12.75" thickBot="1" x14ac:dyDescent="0.25">
      <c r="B14" s="361" t="s">
        <v>69</v>
      </c>
      <c r="C14" s="541">
        <v>1.21</v>
      </c>
      <c r="D14" s="541">
        <v>1.51</v>
      </c>
      <c r="E14" s="541">
        <v>1.24</v>
      </c>
      <c r="F14" s="541">
        <v>0.44</v>
      </c>
      <c r="G14" s="387">
        <v>0.81</v>
      </c>
      <c r="H14" s="541">
        <v>0.71</v>
      </c>
    </row>
    <row r="15" spans="2:15" ht="12.75" thickBot="1" x14ac:dyDescent="0.25">
      <c r="B15" s="360" t="s">
        <v>281</v>
      </c>
      <c r="C15" s="541">
        <v>63.87</v>
      </c>
      <c r="D15" s="541">
        <v>65.37</v>
      </c>
      <c r="E15" s="541">
        <v>66.53</v>
      </c>
      <c r="F15" s="541">
        <v>64.37</v>
      </c>
      <c r="G15" s="387">
        <v>65.72</v>
      </c>
      <c r="H15" s="541">
        <v>69.069999999999993</v>
      </c>
    </row>
    <row r="16" spans="2:15" ht="12.75" thickBot="1" x14ac:dyDescent="0.25">
      <c r="B16" s="359" t="s">
        <v>282</v>
      </c>
      <c r="C16" s="543">
        <v>2077.6799999999998</v>
      </c>
      <c r="D16" s="543">
        <v>2109.5700000000002</v>
      </c>
      <c r="E16" s="543">
        <v>2163.4699999999998</v>
      </c>
      <c r="F16" s="543">
        <v>1857</v>
      </c>
      <c r="G16" s="530">
        <v>2057.7199999999998</v>
      </c>
      <c r="H16" s="543">
        <v>2176.23</v>
      </c>
    </row>
    <row r="17" spans="2:16" ht="12.75" thickBot="1" x14ac:dyDescent="0.25">
      <c r="B17" s="359" t="s">
        <v>454</v>
      </c>
      <c r="C17" s="541">
        <v>50.74</v>
      </c>
      <c r="D17" s="541">
        <v>49.74</v>
      </c>
      <c r="E17" s="541">
        <v>48.74</v>
      </c>
      <c r="F17" s="541">
        <v>47.74</v>
      </c>
      <c r="G17" s="387">
        <v>46.74</v>
      </c>
      <c r="H17" s="541">
        <v>45.74</v>
      </c>
    </row>
    <row r="18" spans="2:16" ht="12.75" thickBot="1" x14ac:dyDescent="0.25">
      <c r="B18" s="257" t="s">
        <v>455</v>
      </c>
      <c r="C18" s="529">
        <v>583.88</v>
      </c>
      <c r="D18" s="529">
        <v>519.46</v>
      </c>
      <c r="E18" s="529">
        <v>518.66999999999996</v>
      </c>
      <c r="F18" s="529">
        <v>489.95</v>
      </c>
      <c r="G18" s="58">
        <v>554.80999999999995</v>
      </c>
      <c r="H18" s="529">
        <v>531.01</v>
      </c>
    </row>
    <row r="19" spans="2:16" ht="12.75" thickBot="1" x14ac:dyDescent="0.25">
      <c r="B19" s="360" t="s">
        <v>281</v>
      </c>
      <c r="C19" s="541">
        <v>583.88</v>
      </c>
      <c r="D19" s="541">
        <v>519.46</v>
      </c>
      <c r="E19" s="541">
        <v>518.66999999999996</v>
      </c>
      <c r="F19" s="541">
        <v>489.95</v>
      </c>
      <c r="G19" s="387">
        <v>554.80999999999995</v>
      </c>
      <c r="H19" s="541">
        <v>531.01</v>
      </c>
    </row>
    <row r="20" spans="2:16" ht="12.75" thickBot="1" x14ac:dyDescent="0.25">
      <c r="B20" s="266" t="s">
        <v>70</v>
      </c>
      <c r="C20" s="544">
        <v>526.61</v>
      </c>
      <c r="D20" s="544">
        <v>502.63</v>
      </c>
      <c r="E20" s="544">
        <v>540.69000000000005</v>
      </c>
      <c r="F20" s="544">
        <v>472.23</v>
      </c>
      <c r="G20" s="531">
        <v>489.88</v>
      </c>
      <c r="H20" s="544">
        <v>482.98</v>
      </c>
    </row>
    <row r="21" spans="2:16" ht="12.75" thickBot="1" x14ac:dyDescent="0.25">
      <c r="B21" s="257" t="s">
        <v>453</v>
      </c>
      <c r="C21" s="529">
        <v>307.41000000000003</v>
      </c>
      <c r="D21" s="529">
        <v>322.66000000000003</v>
      </c>
      <c r="E21" s="529">
        <v>345.55</v>
      </c>
      <c r="F21" s="529">
        <v>331.05</v>
      </c>
      <c r="G21" s="58">
        <v>350.18</v>
      </c>
      <c r="H21" s="529">
        <v>377.68</v>
      </c>
    </row>
    <row r="22" spans="2:16" ht="24.75" thickBot="1" x14ac:dyDescent="0.25">
      <c r="B22" s="267" t="s">
        <v>492</v>
      </c>
      <c r="C22" s="541">
        <v>307.41000000000003</v>
      </c>
      <c r="D22" s="541">
        <v>322.66000000000003</v>
      </c>
      <c r="E22" s="541">
        <v>345.55</v>
      </c>
      <c r="F22" s="541">
        <v>331.05</v>
      </c>
      <c r="G22" s="387">
        <v>350.18</v>
      </c>
      <c r="H22" s="541">
        <v>377.68</v>
      </c>
    </row>
    <row r="23" spans="2:16" ht="12.75" thickBot="1" x14ac:dyDescent="0.25">
      <c r="B23" s="360" t="s">
        <v>281</v>
      </c>
      <c r="C23" s="541">
        <v>31.93</v>
      </c>
      <c r="D23" s="541">
        <v>36.54</v>
      </c>
      <c r="E23" s="541">
        <v>38.76</v>
      </c>
      <c r="F23" s="541">
        <v>37.49</v>
      </c>
      <c r="G23" s="387">
        <v>38.46</v>
      </c>
      <c r="H23" s="541">
        <v>37.24</v>
      </c>
    </row>
    <row r="24" spans="2:16" ht="12.75" thickBot="1" x14ac:dyDescent="0.25">
      <c r="B24" s="360" t="s">
        <v>282</v>
      </c>
      <c r="C24" s="541">
        <v>275.48</v>
      </c>
      <c r="D24" s="541">
        <v>286.12</v>
      </c>
      <c r="E24" s="541">
        <v>306.79000000000002</v>
      </c>
      <c r="F24" s="541">
        <v>293.56</v>
      </c>
      <c r="G24" s="387">
        <v>311.72000000000003</v>
      </c>
      <c r="H24" s="541">
        <v>340.44</v>
      </c>
    </row>
    <row r="25" spans="2:16" ht="12.75" thickBot="1" x14ac:dyDescent="0.25">
      <c r="B25" s="257" t="s">
        <v>455</v>
      </c>
      <c r="C25" s="529">
        <v>219.21</v>
      </c>
      <c r="D25" s="529">
        <v>179.97</v>
      </c>
      <c r="E25" s="529">
        <v>195.14</v>
      </c>
      <c r="F25" s="529">
        <v>141.18</v>
      </c>
      <c r="G25" s="58">
        <v>139.69999999999999</v>
      </c>
      <c r="H25" s="529">
        <v>105.3</v>
      </c>
    </row>
    <row r="26" spans="2:16" ht="24.75" thickBot="1" x14ac:dyDescent="0.25">
      <c r="B26" s="267" t="s">
        <v>492</v>
      </c>
      <c r="C26" s="541">
        <v>219.21</v>
      </c>
      <c r="D26" s="541">
        <v>179.97</v>
      </c>
      <c r="E26" s="541">
        <v>195.14</v>
      </c>
      <c r="F26" s="541">
        <v>141.18</v>
      </c>
      <c r="G26" s="387">
        <v>139.69999999999999</v>
      </c>
      <c r="H26" s="541">
        <v>105.3</v>
      </c>
    </row>
    <row r="27" spans="2:16" ht="12.75" thickBot="1" x14ac:dyDescent="0.25">
      <c r="B27" s="268" t="s">
        <v>68</v>
      </c>
      <c r="C27" s="542">
        <v>3565.35</v>
      </c>
      <c r="D27" s="542">
        <v>3498.84</v>
      </c>
      <c r="E27" s="542">
        <v>3609.49</v>
      </c>
      <c r="F27" s="542">
        <v>3178.49</v>
      </c>
      <c r="G27" s="532">
        <v>3470.35</v>
      </c>
      <c r="H27" s="542">
        <v>3566.07</v>
      </c>
    </row>
    <row r="28" spans="2:16" ht="12.75" thickTop="1" x14ac:dyDescent="0.2">
      <c r="B28" s="977" t="s">
        <v>457</v>
      </c>
      <c r="C28" s="978"/>
      <c r="D28" s="978"/>
      <c r="E28" s="978"/>
      <c r="F28" s="978"/>
      <c r="G28" s="978"/>
      <c r="H28" s="978"/>
    </row>
    <row r="29" spans="2:16" x14ac:dyDescent="0.2">
      <c r="B29" s="477" t="s">
        <v>262</v>
      </c>
    </row>
    <row r="31" spans="2:16" ht="14.25" x14ac:dyDescent="0.2">
      <c r="I31" s="317"/>
      <c r="J31" s="317"/>
      <c r="K31" s="317"/>
      <c r="L31" s="317"/>
      <c r="M31" s="317"/>
      <c r="N31" s="317"/>
      <c r="O31" s="317"/>
      <c r="P31" s="317"/>
    </row>
    <row r="36" spans="2:2" x14ac:dyDescent="0.2">
      <c r="B36" s="546"/>
    </row>
  </sheetData>
  <mergeCells count="5">
    <mergeCell ref="B28:H28"/>
    <mergeCell ref="B1:H1"/>
    <mergeCell ref="C5:F5"/>
    <mergeCell ref="B3:H3"/>
    <mergeCell ref="G5:H5"/>
  </mergeCells>
  <hyperlinks>
    <hyperlink ref="B1:H1" location="Cuprins_ro!B44" display="III. Datoria externă brută la 31.03.2023 (date provizorii)" xr:uid="{D4130D9D-73AD-4042-8A6C-591CDB0C652B}"/>
    <hyperlink ref="B1:H1" location="Cuprins_ro!B40" display="III. Datoria externă brută la 31.03.2024 (date provizorii)" xr:uid="{19231750-AB20-4121-8E45-8E00C1F9210C}"/>
    <hyperlink ref="B1:H1" location="Cuprins_ro!B40" display="III. Datoria externă brută la 31.03.2025 (date provizorii)" xr:uid="{A5B72CDF-5661-43A2-A349-1AFAC0A217A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P32"/>
  <sheetViews>
    <sheetView showGridLines="0" showRowColHeaders="0" zoomScaleNormal="100" workbookViewId="0"/>
  </sheetViews>
  <sheetFormatPr defaultRowHeight="14.25" x14ac:dyDescent="0.2"/>
  <cols>
    <col min="1" max="1" customWidth="true" style="114" width="5.7109375" collapsed="false"/>
    <col min="2" max="2" customWidth="true" style="114" width="29.42578125" collapsed="false"/>
    <col min="3" max="8" customWidth="true" style="114" width="11.85546875" collapsed="false"/>
    <col min="9" max="16384" style="114" width="9.140625" collapsed="false"/>
  </cols>
  <sheetData>
    <row r="1" spans="2:9" x14ac:dyDescent="0.2">
      <c r="B1" s="752" t="s">
        <v>205</v>
      </c>
      <c r="C1" s="752"/>
      <c r="D1" s="752"/>
      <c r="E1" s="752"/>
      <c r="F1" s="752"/>
      <c r="G1" s="752"/>
      <c r="H1" s="752"/>
      <c r="I1" s="185"/>
    </row>
    <row r="2" spans="2:9" ht="11.25" customHeight="1" x14ac:dyDescent="0.2"/>
    <row r="3" spans="2:9" ht="30" customHeight="1" x14ac:dyDescent="0.2">
      <c r="B3" s="784" t="s">
        <v>242</v>
      </c>
      <c r="C3" s="784"/>
      <c r="D3" s="784"/>
      <c r="E3" s="784"/>
      <c r="F3" s="784"/>
      <c r="G3" s="784"/>
      <c r="H3" s="784"/>
    </row>
    <row r="4" spans="2:9" s="115" customFormat="1" ht="5.0999999999999996" customHeight="1" x14ac:dyDescent="0.2"/>
    <row r="5" spans="2:9" s="115" customFormat="1" x14ac:dyDescent="0.2">
      <c r="B5" s="772" t="s">
        <v>497</v>
      </c>
      <c r="C5" s="772"/>
      <c r="D5" s="772"/>
      <c r="E5" s="772"/>
      <c r="F5" s="772"/>
      <c r="G5" s="772"/>
      <c r="H5" s="772"/>
    </row>
    <row r="25" spans="2:16" s="610" customFormat="1" ht="10.5" x14ac:dyDescent="0.15">
      <c r="B25" s="498" t="s">
        <v>262</v>
      </c>
    </row>
    <row r="26" spans="2:16" ht="15" customHeight="1" x14ac:dyDescent="0.2">
      <c r="B26" s="247"/>
    </row>
    <row r="27" spans="2:16" ht="15" customHeight="1" x14ac:dyDescent="0.2">
      <c r="B27" s="116"/>
      <c r="C27" s="781">
        <v>2024</v>
      </c>
      <c r="D27" s="782"/>
      <c r="E27" s="782"/>
      <c r="F27" s="783"/>
      <c r="G27" s="781">
        <v>2025</v>
      </c>
      <c r="H27" s="785"/>
    </row>
    <row r="28" spans="2:16" s="610" customFormat="1" ht="10.5" x14ac:dyDescent="0.15">
      <c r="B28" s="117"/>
      <c r="C28" s="484" t="s">
        <v>186</v>
      </c>
      <c r="D28" s="484" t="s">
        <v>182</v>
      </c>
      <c r="E28" s="484" t="s">
        <v>183</v>
      </c>
      <c r="F28" s="485" t="s">
        <v>88</v>
      </c>
      <c r="G28" s="484" t="s">
        <v>186</v>
      </c>
      <c r="H28" s="228" t="s">
        <v>0</v>
      </c>
    </row>
    <row r="29" spans="2:16" s="610" customFormat="1" ht="10.5" x14ac:dyDescent="0.15">
      <c r="B29" s="118" t="s">
        <v>269</v>
      </c>
      <c r="C29" s="312">
        <v>-442.76089366000025</v>
      </c>
      <c r="D29" s="312">
        <v>-710.16512151999996</v>
      </c>
      <c r="E29" s="312">
        <v>-882.45402837999973</v>
      </c>
      <c r="F29" s="312">
        <v>-977.32009199000004</v>
      </c>
      <c r="G29" s="312">
        <v>-1019.6399036199997</v>
      </c>
      <c r="H29" s="312">
        <v>-1005.9101989999999</v>
      </c>
      <c r="K29" s="21"/>
      <c r="L29" s="21"/>
      <c r="M29" s="21"/>
      <c r="N29" s="21"/>
      <c r="O29" s="21"/>
      <c r="P29" s="21"/>
    </row>
    <row r="30" spans="2:16" s="610" customFormat="1" ht="10.5" x14ac:dyDescent="0.15">
      <c r="B30" s="119" t="s">
        <v>270</v>
      </c>
      <c r="C30" s="140">
        <v>14.92162415</v>
      </c>
      <c r="D30" s="140">
        <v>16.083163650000003</v>
      </c>
      <c r="E30" s="140">
        <v>20.831249339999996</v>
      </c>
      <c r="F30" s="140">
        <v>27.986881439999998</v>
      </c>
      <c r="G30" s="140">
        <v>6.0191902999999982</v>
      </c>
      <c r="H30" s="140">
        <v>0.90416970999999791</v>
      </c>
      <c r="K30" s="21"/>
      <c r="L30" s="21"/>
      <c r="M30" s="21"/>
      <c r="N30" s="21"/>
      <c r="O30" s="21"/>
      <c r="P30" s="21"/>
    </row>
    <row r="31" spans="2:16" s="610" customFormat="1" ht="10.5" x14ac:dyDescent="0.15">
      <c r="B31" s="119" t="s">
        <v>271</v>
      </c>
      <c r="C31" s="312">
        <v>-378.59072114999998</v>
      </c>
      <c r="D31" s="312">
        <v>-665.60455071000001</v>
      </c>
      <c r="E31" s="312">
        <v>-935.64618595999991</v>
      </c>
      <c r="F31" s="312">
        <v>-1228.9379429400001</v>
      </c>
      <c r="G31" s="312">
        <v>-906.63625666999997</v>
      </c>
      <c r="H31" s="312">
        <v>-965.33469878000017</v>
      </c>
      <c r="K31" s="21"/>
      <c r="L31" s="21"/>
      <c r="M31" s="21"/>
      <c r="N31" s="21"/>
      <c r="O31" s="21"/>
      <c r="P31" s="21"/>
    </row>
    <row r="32" spans="2:16" x14ac:dyDescent="0.2">
      <c r="B32" s="561"/>
    </row>
  </sheetData>
  <mergeCells count="5">
    <mergeCell ref="B5:H5"/>
    <mergeCell ref="C27:F27"/>
    <mergeCell ref="B1:H1"/>
    <mergeCell ref="B3:H3"/>
    <mergeCell ref="G27:H27"/>
  </mergeCells>
  <hyperlinks>
    <hyperlink ref="B1:C1" location="Cuprins_ro!B4" display="I. Balanța de plăți a Republicii Moldova în trimestrul I 2023 (date provizorii)" xr:uid="{A02F8D4D-516C-4439-943C-0E0B1698AFF5}"/>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C172"/>
  <sheetViews>
    <sheetView showGridLines="0" showRowColHeaders="0" zoomScaleNormal="100" workbookViewId="0"/>
  </sheetViews>
  <sheetFormatPr defaultRowHeight="14.25" x14ac:dyDescent="0.2"/>
  <cols>
    <col min="1" max="1" customWidth="true" style="8" width="5.7109375" collapsed="false"/>
    <col min="2" max="2" customWidth="true" style="8" width="42.0" collapsed="false"/>
    <col min="3" max="6" customWidth="true" style="8" width="12.140625" collapsed="false"/>
    <col min="7" max="7" customWidth="true" style="481" width="12.140625" collapsed="false"/>
    <col min="8" max="8" customWidth="true" style="8" width="12.140625" collapsed="false"/>
    <col min="9" max="16384" style="8" width="9.140625" collapsed="false"/>
  </cols>
  <sheetData>
    <row r="1" spans="2:29" s="578" customFormat="1" x14ac:dyDescent="0.2">
      <c r="B1" s="752" t="s">
        <v>205</v>
      </c>
      <c r="C1" s="753"/>
      <c r="D1" s="753"/>
      <c r="E1" s="753"/>
      <c r="F1" s="753"/>
      <c r="G1" s="753"/>
      <c r="H1" s="753"/>
    </row>
    <row r="2" spans="2:29" ht="11.25" customHeight="1" x14ac:dyDescent="0.2"/>
    <row r="3" spans="2:29" s="578" customFormat="1" x14ac:dyDescent="0.2">
      <c r="B3" s="787" t="s">
        <v>95</v>
      </c>
      <c r="C3" s="787"/>
      <c r="D3" s="787"/>
      <c r="E3" s="787"/>
      <c r="F3" s="787"/>
      <c r="G3" s="787"/>
      <c r="H3" s="787"/>
    </row>
    <row r="4" spans="2:29" ht="5.0999999999999996" customHeight="1" x14ac:dyDescent="0.2">
      <c r="B4" s="30"/>
    </row>
    <row r="5" spans="2:29" ht="12" customHeight="1" x14ac:dyDescent="0.2">
      <c r="B5" s="786"/>
      <c r="C5" s="788">
        <v>2024</v>
      </c>
      <c r="D5" s="789"/>
      <c r="E5" s="789"/>
      <c r="F5" s="790"/>
      <c r="G5" s="788">
        <v>2025</v>
      </c>
      <c r="H5" s="791"/>
    </row>
    <row r="6" spans="2:29" s="68" customFormat="1" ht="12.75" thickBot="1" x14ac:dyDescent="0.25">
      <c r="B6" s="786"/>
      <c r="C6" s="281" t="s">
        <v>186</v>
      </c>
      <c r="D6" s="579" t="s">
        <v>182</v>
      </c>
      <c r="E6" s="579" t="s">
        <v>183</v>
      </c>
      <c r="F6" s="579" t="s">
        <v>88</v>
      </c>
      <c r="G6" s="281" t="s">
        <v>186</v>
      </c>
      <c r="H6" s="579" t="s">
        <v>0</v>
      </c>
    </row>
    <row r="7" spans="2:29" s="68" customFormat="1" ht="13.5" thickTop="1" thickBot="1" x14ac:dyDescent="0.25">
      <c r="B7" s="500" t="s">
        <v>498</v>
      </c>
      <c r="C7" s="474">
        <v>-442.76</v>
      </c>
      <c r="D7" s="474">
        <v>-710.17</v>
      </c>
      <c r="E7" s="474">
        <v>-882.45</v>
      </c>
      <c r="F7" s="474">
        <v>-977.32</v>
      </c>
      <c r="G7" s="474">
        <v>-1019.64</v>
      </c>
      <c r="H7" s="474">
        <v>-1005.91</v>
      </c>
      <c r="N7" s="318"/>
      <c r="T7" s="318"/>
      <c r="U7" s="318"/>
      <c r="V7" s="318"/>
      <c r="W7" s="318"/>
      <c r="X7" s="318"/>
      <c r="Y7" s="318"/>
      <c r="Z7" s="318"/>
      <c r="AA7" s="318"/>
      <c r="AB7" s="318"/>
      <c r="AC7" s="318"/>
    </row>
    <row r="8" spans="2:29" s="68" customFormat="1" ht="13.5" thickTop="1" thickBot="1" x14ac:dyDescent="0.25">
      <c r="B8" s="501" t="s">
        <v>272</v>
      </c>
      <c r="C8" s="375">
        <v>-1085.03</v>
      </c>
      <c r="D8" s="375">
        <v>-1373.81</v>
      </c>
      <c r="E8" s="375">
        <v>-1594.67</v>
      </c>
      <c r="F8" s="375">
        <v>-1565.46</v>
      </c>
      <c r="G8" s="375">
        <v>-1625.73</v>
      </c>
      <c r="H8" s="375">
        <v>-1730.93</v>
      </c>
      <c r="N8" s="318"/>
      <c r="T8" s="318"/>
      <c r="U8" s="318"/>
      <c r="V8" s="318"/>
      <c r="W8" s="318"/>
      <c r="X8" s="318"/>
      <c r="Y8" s="318"/>
      <c r="Z8" s="318"/>
      <c r="AA8" s="318"/>
      <c r="AB8" s="318"/>
      <c r="AC8" s="318"/>
    </row>
    <row r="9" spans="2:29" s="68" customFormat="1" ht="13.5" thickTop="1" thickBot="1" x14ac:dyDescent="0.25">
      <c r="B9" s="501" t="s">
        <v>273</v>
      </c>
      <c r="C9" s="375">
        <v>217.13</v>
      </c>
      <c r="D9" s="375">
        <v>246.17</v>
      </c>
      <c r="E9" s="375">
        <v>236.47</v>
      </c>
      <c r="F9" s="375">
        <v>235.18</v>
      </c>
      <c r="G9" s="375">
        <v>192.47</v>
      </c>
      <c r="H9" s="375">
        <v>238.84</v>
      </c>
      <c r="N9" s="318"/>
      <c r="T9" s="318"/>
      <c r="U9" s="318"/>
      <c r="V9" s="318"/>
      <c r="W9" s="318"/>
      <c r="X9" s="318"/>
      <c r="Y9" s="318"/>
      <c r="Z9" s="318"/>
      <c r="AA9" s="318"/>
      <c r="AB9" s="318"/>
      <c r="AC9" s="318"/>
    </row>
    <row r="10" spans="2:29" s="68" customFormat="1" ht="13.5" thickTop="1" thickBot="1" x14ac:dyDescent="0.25">
      <c r="B10" s="501" t="s">
        <v>274</v>
      </c>
      <c r="C10" s="375">
        <v>83.2</v>
      </c>
      <c r="D10" s="375">
        <v>42.46</v>
      </c>
      <c r="E10" s="375">
        <v>-0.09</v>
      </c>
      <c r="F10" s="375">
        <v>-32.01</v>
      </c>
      <c r="G10" s="375">
        <v>35.590000000000003</v>
      </c>
      <c r="H10" s="375">
        <v>-25.83</v>
      </c>
      <c r="N10" s="318"/>
      <c r="T10" s="318"/>
      <c r="U10" s="318"/>
      <c r="V10" s="318"/>
      <c r="W10" s="318"/>
      <c r="X10" s="318"/>
      <c r="Y10" s="318"/>
      <c r="Z10" s="318"/>
      <c r="AA10" s="318"/>
      <c r="AB10" s="318"/>
      <c r="AC10" s="318"/>
    </row>
    <row r="11" spans="2:29" s="68" customFormat="1" ht="13.5" thickTop="1" thickBot="1" x14ac:dyDescent="0.25">
      <c r="B11" s="501" t="s">
        <v>275</v>
      </c>
      <c r="C11" s="375">
        <v>341.94</v>
      </c>
      <c r="D11" s="375">
        <v>375.02</v>
      </c>
      <c r="E11" s="375">
        <v>475.84</v>
      </c>
      <c r="F11" s="375">
        <v>384.97</v>
      </c>
      <c r="G11" s="375">
        <v>378.04</v>
      </c>
      <c r="H11" s="375">
        <v>512.01</v>
      </c>
      <c r="N11" s="318"/>
      <c r="T11" s="318"/>
      <c r="U11" s="318"/>
      <c r="V11" s="318"/>
      <c r="W11" s="318"/>
      <c r="X11" s="318"/>
      <c r="Y11" s="318"/>
      <c r="Z11" s="318"/>
      <c r="AA11" s="318"/>
      <c r="AB11" s="318"/>
      <c r="AC11" s="318"/>
    </row>
    <row r="12" spans="2:29" s="68" customFormat="1" ht="13.5" thickTop="1" thickBot="1" x14ac:dyDescent="0.25">
      <c r="B12" s="500" t="s">
        <v>499</v>
      </c>
      <c r="C12" s="475">
        <v>14.92</v>
      </c>
      <c r="D12" s="475">
        <v>16.079999999999998</v>
      </c>
      <c r="E12" s="475">
        <v>20.83</v>
      </c>
      <c r="F12" s="475">
        <v>27.99</v>
      </c>
      <c r="G12" s="475">
        <v>6.02</v>
      </c>
      <c r="H12" s="475">
        <v>0.9</v>
      </c>
      <c r="N12" s="318"/>
      <c r="T12" s="318"/>
      <c r="U12" s="318"/>
      <c r="V12" s="318"/>
      <c r="W12" s="318"/>
      <c r="X12" s="318"/>
      <c r="Y12" s="318"/>
      <c r="Z12" s="318"/>
      <c r="AA12" s="318"/>
      <c r="AB12" s="318"/>
      <c r="AC12" s="318"/>
    </row>
    <row r="13" spans="2:29" s="68" customFormat="1" ht="13.5" thickTop="1" thickBot="1" x14ac:dyDescent="0.25">
      <c r="B13" s="500" t="s">
        <v>500</v>
      </c>
      <c r="C13" s="475">
        <v>-427.84</v>
      </c>
      <c r="D13" s="475">
        <v>-694.08</v>
      </c>
      <c r="E13" s="475">
        <v>-861.62</v>
      </c>
      <c r="F13" s="475">
        <v>-949.33</v>
      </c>
      <c r="G13" s="475">
        <v>-1013.62</v>
      </c>
      <c r="H13" s="475">
        <v>-1005.01</v>
      </c>
      <c r="N13" s="318"/>
      <c r="T13" s="318"/>
      <c r="U13" s="318"/>
      <c r="V13" s="318"/>
      <c r="W13" s="318"/>
      <c r="X13" s="318"/>
      <c r="Y13" s="318"/>
      <c r="Z13" s="318"/>
      <c r="AA13" s="318"/>
      <c r="AB13" s="318"/>
      <c r="AC13" s="318"/>
    </row>
    <row r="14" spans="2:29" s="68" customFormat="1" ht="13.5" thickTop="1" thickBot="1" x14ac:dyDescent="0.25">
      <c r="B14" s="500" t="s">
        <v>276</v>
      </c>
      <c r="C14" s="475">
        <v>-378.59</v>
      </c>
      <c r="D14" s="475">
        <v>-665.6</v>
      </c>
      <c r="E14" s="475">
        <v>-935.65</v>
      </c>
      <c r="F14" s="475">
        <v>-1228.94</v>
      </c>
      <c r="G14" s="475">
        <v>-906.64</v>
      </c>
      <c r="H14" s="475">
        <v>-965.33</v>
      </c>
      <c r="N14" s="318"/>
      <c r="T14" s="318"/>
      <c r="U14" s="318"/>
      <c r="V14" s="318"/>
      <c r="W14" s="318"/>
      <c r="X14" s="318"/>
      <c r="Y14" s="318"/>
      <c r="Z14" s="318"/>
      <c r="AA14" s="318"/>
      <c r="AB14" s="318"/>
      <c r="AC14" s="318"/>
    </row>
    <row r="15" spans="2:29" s="68" customFormat="1" ht="13.5" thickTop="1" thickBot="1" x14ac:dyDescent="0.25">
      <c r="B15" s="501" t="s">
        <v>277</v>
      </c>
      <c r="C15" s="375">
        <v>-19.600000000000001</v>
      </c>
      <c r="D15" s="375">
        <v>-54.91</v>
      </c>
      <c r="E15" s="375">
        <v>-148.77000000000001</v>
      </c>
      <c r="F15" s="375">
        <v>-136.71</v>
      </c>
      <c r="G15" s="375">
        <v>-97.89</v>
      </c>
      <c r="H15" s="375">
        <v>-115.44</v>
      </c>
      <c r="N15" s="318"/>
      <c r="T15" s="318"/>
      <c r="U15" s="318"/>
      <c r="V15" s="318"/>
      <c r="W15" s="318"/>
      <c r="X15" s="318"/>
      <c r="Y15" s="318"/>
      <c r="Z15" s="318"/>
      <c r="AA15" s="318"/>
      <c r="AB15" s="318"/>
      <c r="AC15" s="318"/>
    </row>
    <row r="16" spans="2:29" s="68" customFormat="1" ht="13.5" thickTop="1" thickBot="1" x14ac:dyDescent="0.25">
      <c r="B16" s="501" t="s">
        <v>278</v>
      </c>
      <c r="C16" s="375">
        <v>-0.24</v>
      </c>
      <c r="D16" s="375">
        <v>-0.18</v>
      </c>
      <c r="E16" s="375">
        <v>2.48</v>
      </c>
      <c r="F16" s="375">
        <v>75.62</v>
      </c>
      <c r="G16" s="375">
        <v>32.409999999999997</v>
      </c>
      <c r="H16" s="375">
        <v>6.54</v>
      </c>
      <c r="N16" s="318"/>
      <c r="T16" s="318"/>
      <c r="U16" s="318"/>
      <c r="V16" s="318"/>
      <c r="W16" s="318"/>
      <c r="X16" s="318"/>
      <c r="Y16" s="318"/>
      <c r="Z16" s="318"/>
      <c r="AA16" s="318"/>
      <c r="AB16" s="318"/>
      <c r="AC16" s="318"/>
    </row>
    <row r="17" spans="2:29" s="68" customFormat="1" ht="13.5" thickTop="1" thickBot="1" x14ac:dyDescent="0.25">
      <c r="B17" s="501" t="s">
        <v>279</v>
      </c>
      <c r="C17" s="375">
        <v>-365.85</v>
      </c>
      <c r="D17" s="375">
        <v>-520.49</v>
      </c>
      <c r="E17" s="375">
        <v>-1048.06</v>
      </c>
      <c r="F17" s="375">
        <v>-1147.69</v>
      </c>
      <c r="G17" s="375">
        <v>-699.95</v>
      </c>
      <c r="H17" s="375">
        <v>-1093.54</v>
      </c>
      <c r="N17" s="318"/>
      <c r="T17" s="318"/>
      <c r="U17" s="318"/>
      <c r="V17" s="318"/>
      <c r="W17" s="318"/>
      <c r="X17" s="318"/>
      <c r="Y17" s="318"/>
      <c r="Z17" s="318"/>
      <c r="AA17" s="318"/>
      <c r="AB17" s="318"/>
      <c r="AC17" s="318"/>
    </row>
    <row r="18" spans="2:29" s="68" customFormat="1" ht="13.5" thickTop="1" thickBot="1" x14ac:dyDescent="0.25">
      <c r="B18" s="502" t="s">
        <v>280</v>
      </c>
      <c r="C18" s="476">
        <v>-237.74</v>
      </c>
      <c r="D18" s="476">
        <v>-446.77</v>
      </c>
      <c r="E18" s="476">
        <v>-682.35</v>
      </c>
      <c r="F18" s="476">
        <v>-463.84</v>
      </c>
      <c r="G18" s="476">
        <v>-487.35</v>
      </c>
      <c r="H18" s="476">
        <v>-745.15</v>
      </c>
      <c r="N18" s="318"/>
      <c r="T18" s="318"/>
      <c r="U18" s="318"/>
      <c r="V18" s="318"/>
      <c r="W18" s="318"/>
      <c r="X18" s="318"/>
      <c r="Y18" s="318"/>
      <c r="Z18" s="318"/>
      <c r="AA18" s="318"/>
      <c r="AB18" s="318"/>
      <c r="AC18" s="318"/>
    </row>
    <row r="19" spans="2:29" s="68" customFormat="1" ht="13.5" thickTop="1" thickBot="1" x14ac:dyDescent="0.25">
      <c r="B19" s="503" t="s">
        <v>281</v>
      </c>
      <c r="C19" s="476">
        <v>0.67</v>
      </c>
      <c r="D19" s="476">
        <v>73.89</v>
      </c>
      <c r="E19" s="476">
        <v>-190.49</v>
      </c>
      <c r="F19" s="476">
        <v>-559.41999999999996</v>
      </c>
      <c r="G19" s="476">
        <v>38.729999999999997</v>
      </c>
      <c r="H19" s="476">
        <v>-226.22</v>
      </c>
      <c r="N19" s="318"/>
      <c r="T19" s="318"/>
      <c r="U19" s="318"/>
      <c r="V19" s="318"/>
      <c r="W19" s="318"/>
      <c r="X19" s="318"/>
      <c r="Y19" s="318"/>
      <c r="Z19" s="318"/>
      <c r="AA19" s="318"/>
      <c r="AB19" s="318"/>
      <c r="AC19" s="318"/>
    </row>
    <row r="20" spans="2:29" s="68" customFormat="1" ht="13.5" thickTop="1" thickBot="1" x14ac:dyDescent="0.25">
      <c r="B20" s="502" t="s">
        <v>282</v>
      </c>
      <c r="C20" s="476">
        <v>-129.56</v>
      </c>
      <c r="D20" s="476">
        <v>-148.38999999999999</v>
      </c>
      <c r="E20" s="476">
        <v>-175.99</v>
      </c>
      <c r="F20" s="476">
        <v>-125.19</v>
      </c>
      <c r="G20" s="476">
        <v>-252.11</v>
      </c>
      <c r="H20" s="476">
        <v>-122.95</v>
      </c>
      <c r="N20" s="318"/>
      <c r="T20" s="318"/>
      <c r="U20" s="318"/>
      <c r="V20" s="318"/>
      <c r="W20" s="318"/>
      <c r="X20" s="318"/>
      <c r="Y20" s="318"/>
      <c r="Z20" s="318"/>
      <c r="AA20" s="318"/>
      <c r="AB20" s="318"/>
      <c r="AC20" s="318"/>
    </row>
    <row r="21" spans="2:29" s="68" customFormat="1" ht="13.5" thickTop="1" thickBot="1" x14ac:dyDescent="0.25">
      <c r="B21" s="502" t="s">
        <v>283</v>
      </c>
      <c r="C21" s="476">
        <v>0.77</v>
      </c>
      <c r="D21" s="476">
        <v>0.77</v>
      </c>
      <c r="E21" s="476">
        <v>0.77</v>
      </c>
      <c r="F21" s="476">
        <v>0.77</v>
      </c>
      <c r="G21" s="476">
        <v>0.78</v>
      </c>
      <c r="H21" s="476">
        <v>0.77</v>
      </c>
      <c r="N21" s="318"/>
      <c r="T21" s="318"/>
      <c r="U21" s="318"/>
      <c r="V21" s="318"/>
      <c r="W21" s="318"/>
      <c r="X21" s="318"/>
      <c r="Y21" s="318"/>
      <c r="Z21" s="318"/>
      <c r="AA21" s="318"/>
      <c r="AB21" s="318"/>
      <c r="AC21" s="318"/>
    </row>
    <row r="22" spans="2:29" s="68" customFormat="1" ht="13.5" thickTop="1" thickBot="1" x14ac:dyDescent="0.25">
      <c r="B22" s="501" t="s">
        <v>284</v>
      </c>
      <c r="C22" s="375">
        <v>7.1</v>
      </c>
      <c r="D22" s="375">
        <v>-90.02</v>
      </c>
      <c r="E22" s="375">
        <v>258.7</v>
      </c>
      <c r="F22" s="375">
        <v>-20.16</v>
      </c>
      <c r="G22" s="375">
        <v>-141.21</v>
      </c>
      <c r="H22" s="375">
        <v>237.11</v>
      </c>
      <c r="N22" s="318"/>
      <c r="T22" s="318"/>
      <c r="U22" s="318"/>
      <c r="V22" s="318"/>
      <c r="W22" s="318"/>
      <c r="X22" s="318"/>
      <c r="Y22" s="318"/>
      <c r="Z22" s="318"/>
      <c r="AA22" s="318"/>
      <c r="AB22" s="318"/>
      <c r="AC22" s="318"/>
    </row>
    <row r="23" spans="2:29" s="68" customFormat="1" ht="13.5" thickTop="1" thickBot="1" x14ac:dyDescent="0.25">
      <c r="B23" s="714" t="s">
        <v>285</v>
      </c>
      <c r="C23" s="715">
        <v>49.25</v>
      </c>
      <c r="D23" s="715">
        <v>28.48</v>
      </c>
      <c r="E23" s="715">
        <v>-74.02</v>
      </c>
      <c r="F23" s="715">
        <v>-279.60000000000002</v>
      </c>
      <c r="G23" s="715">
        <v>106.98</v>
      </c>
      <c r="H23" s="715">
        <v>39.67</v>
      </c>
      <c r="N23" s="318"/>
      <c r="T23" s="318"/>
      <c r="U23" s="318"/>
      <c r="V23" s="318"/>
      <c r="W23" s="318"/>
      <c r="X23" s="318"/>
      <c r="Y23" s="318"/>
      <c r="Z23" s="318"/>
      <c r="AA23" s="318"/>
      <c r="AB23" s="318"/>
      <c r="AC23" s="318"/>
    </row>
    <row r="24" spans="2:29" s="21" customFormat="1" ht="11.25" thickTop="1" x14ac:dyDescent="0.15">
      <c r="B24" s="498" t="s">
        <v>262</v>
      </c>
    </row>
    <row r="29" spans="2:29" x14ac:dyDescent="0.2">
      <c r="C29" s="111"/>
      <c r="D29" s="111"/>
      <c r="E29" s="111"/>
      <c r="F29" s="111"/>
      <c r="G29" s="111"/>
      <c r="H29" s="111"/>
    </row>
    <row r="36" spans="2:2" x14ac:dyDescent="0.2">
      <c r="B36" s="552"/>
    </row>
    <row r="86" spans="3:8" x14ac:dyDescent="0.2">
      <c r="C86" s="111"/>
      <c r="D86" s="111"/>
      <c r="E86" s="111"/>
      <c r="F86" s="111"/>
      <c r="G86" s="111"/>
      <c r="H86" s="111"/>
    </row>
    <row r="87" spans="3:8" x14ac:dyDescent="0.2">
      <c r="C87" s="111"/>
      <c r="D87" s="111"/>
      <c r="E87" s="111"/>
      <c r="F87" s="111"/>
      <c r="G87" s="111"/>
      <c r="H87" s="111"/>
    </row>
    <row r="88" spans="3:8" x14ac:dyDescent="0.2">
      <c r="C88" s="111"/>
      <c r="D88" s="111"/>
      <c r="E88" s="111"/>
      <c r="F88" s="111"/>
      <c r="G88" s="111"/>
      <c r="H88" s="111"/>
    </row>
    <row r="89" spans="3:8" x14ac:dyDescent="0.2">
      <c r="C89" s="111"/>
      <c r="D89" s="111"/>
      <c r="E89" s="111"/>
      <c r="F89" s="111"/>
      <c r="G89" s="111"/>
      <c r="H89" s="111"/>
    </row>
    <row r="90" spans="3:8" x14ac:dyDescent="0.2">
      <c r="C90" s="111"/>
      <c r="D90" s="111"/>
      <c r="E90" s="111"/>
      <c r="F90" s="111"/>
      <c r="G90" s="111"/>
      <c r="H90" s="111"/>
    </row>
    <row r="91" spans="3:8" x14ac:dyDescent="0.2">
      <c r="C91" s="111"/>
      <c r="D91" s="111"/>
      <c r="E91" s="111"/>
      <c r="F91" s="111"/>
      <c r="G91" s="111"/>
      <c r="H91" s="111"/>
    </row>
    <row r="92" spans="3:8" x14ac:dyDescent="0.2">
      <c r="C92" s="111"/>
      <c r="D92" s="111"/>
      <c r="E92" s="111"/>
      <c r="F92" s="111"/>
      <c r="G92" s="111"/>
      <c r="H92" s="111"/>
    </row>
    <row r="93" spans="3:8" x14ac:dyDescent="0.2">
      <c r="C93" s="111"/>
      <c r="D93" s="111"/>
      <c r="E93" s="111"/>
      <c r="F93" s="111"/>
      <c r="G93" s="111"/>
      <c r="H93" s="111"/>
    </row>
    <row r="94" spans="3:8" x14ac:dyDescent="0.2">
      <c r="C94" s="111"/>
      <c r="D94" s="111"/>
      <c r="E94" s="111"/>
      <c r="F94" s="111"/>
      <c r="G94" s="111"/>
      <c r="H94" s="111"/>
    </row>
    <row r="95" spans="3:8" x14ac:dyDescent="0.2">
      <c r="C95" s="111"/>
      <c r="D95" s="111"/>
      <c r="E95" s="111"/>
      <c r="F95" s="111"/>
      <c r="G95" s="111"/>
      <c r="H95" s="111"/>
    </row>
    <row r="96" spans="3:8" x14ac:dyDescent="0.2">
      <c r="C96" s="111"/>
      <c r="D96" s="111"/>
      <c r="E96" s="111"/>
      <c r="F96" s="111"/>
      <c r="G96" s="111"/>
      <c r="H96" s="111"/>
    </row>
    <row r="97" spans="3:8" x14ac:dyDescent="0.2">
      <c r="C97" s="111"/>
      <c r="D97" s="111"/>
      <c r="E97" s="111"/>
      <c r="F97" s="111"/>
      <c r="G97" s="111"/>
      <c r="H97" s="111"/>
    </row>
    <row r="98" spans="3:8" x14ac:dyDescent="0.2">
      <c r="C98" s="111"/>
      <c r="D98" s="111"/>
      <c r="E98" s="111"/>
      <c r="F98" s="111"/>
      <c r="G98" s="111"/>
      <c r="H98" s="111"/>
    </row>
    <row r="99" spans="3:8" x14ac:dyDescent="0.2">
      <c r="C99" s="111"/>
      <c r="D99" s="111"/>
      <c r="E99" s="111"/>
      <c r="F99" s="111"/>
      <c r="G99" s="111"/>
      <c r="H99" s="111"/>
    </row>
    <row r="100" spans="3:8" x14ac:dyDescent="0.2">
      <c r="C100" s="111"/>
      <c r="D100" s="111"/>
      <c r="E100" s="111"/>
      <c r="F100" s="111"/>
      <c r="G100" s="111"/>
      <c r="H100" s="111"/>
    </row>
    <row r="101" spans="3:8" x14ac:dyDescent="0.2">
      <c r="C101" s="111"/>
      <c r="D101" s="111"/>
      <c r="E101" s="111"/>
      <c r="F101" s="111"/>
      <c r="G101" s="111"/>
      <c r="H101" s="111"/>
    </row>
    <row r="102" spans="3:8" x14ac:dyDescent="0.2">
      <c r="C102" s="111"/>
      <c r="D102" s="111"/>
      <c r="E102" s="111"/>
      <c r="F102" s="111"/>
      <c r="G102" s="111"/>
      <c r="H102" s="111"/>
    </row>
    <row r="103" spans="3:8" x14ac:dyDescent="0.2">
      <c r="C103" s="111"/>
      <c r="D103" s="111"/>
      <c r="E103" s="111"/>
      <c r="F103" s="111"/>
      <c r="G103" s="111"/>
      <c r="H103" s="111"/>
    </row>
    <row r="104" spans="3:8" x14ac:dyDescent="0.2">
      <c r="C104" s="111"/>
      <c r="D104" s="111"/>
      <c r="E104" s="111"/>
      <c r="F104" s="111"/>
      <c r="G104" s="111"/>
      <c r="H104" s="111"/>
    </row>
    <row r="105" spans="3:8" x14ac:dyDescent="0.2">
      <c r="C105" s="111"/>
      <c r="D105" s="111"/>
      <c r="E105" s="111"/>
      <c r="F105" s="111"/>
      <c r="G105" s="111"/>
      <c r="H105" s="111"/>
    </row>
    <row r="106" spans="3:8" x14ac:dyDescent="0.2">
      <c r="C106" s="111"/>
      <c r="D106" s="111"/>
      <c r="E106" s="111"/>
      <c r="F106" s="111"/>
      <c r="G106" s="111"/>
      <c r="H106" s="111"/>
    </row>
    <row r="107" spans="3:8" x14ac:dyDescent="0.2">
      <c r="C107" s="111"/>
      <c r="D107" s="111"/>
      <c r="E107" s="111"/>
      <c r="F107" s="111"/>
      <c r="G107" s="111"/>
      <c r="H107" s="111"/>
    </row>
    <row r="108" spans="3:8" x14ac:dyDescent="0.2">
      <c r="C108" s="111"/>
      <c r="D108" s="111"/>
      <c r="E108" s="111"/>
      <c r="F108" s="111"/>
      <c r="G108" s="111"/>
      <c r="H108" s="111"/>
    </row>
    <row r="109" spans="3:8" x14ac:dyDescent="0.2">
      <c r="C109" s="111"/>
      <c r="D109" s="111"/>
      <c r="E109" s="111"/>
      <c r="F109" s="111"/>
      <c r="G109" s="111"/>
      <c r="H109" s="111"/>
    </row>
    <row r="110" spans="3:8" x14ac:dyDescent="0.2">
      <c r="C110" s="111"/>
      <c r="D110" s="111"/>
      <c r="E110" s="111"/>
      <c r="F110" s="111"/>
      <c r="G110" s="111"/>
      <c r="H110" s="111"/>
    </row>
    <row r="111" spans="3:8" x14ac:dyDescent="0.2">
      <c r="C111" s="111"/>
      <c r="D111" s="111"/>
      <c r="E111" s="111"/>
      <c r="F111" s="111"/>
      <c r="G111" s="111"/>
      <c r="H111" s="111"/>
    </row>
    <row r="112" spans="3:8" x14ac:dyDescent="0.2">
      <c r="C112" s="111"/>
      <c r="D112" s="111"/>
      <c r="E112" s="111"/>
      <c r="F112" s="111"/>
      <c r="G112" s="111"/>
      <c r="H112" s="111"/>
    </row>
    <row r="113" spans="3:8" x14ac:dyDescent="0.2">
      <c r="C113" s="111"/>
      <c r="D113" s="111"/>
      <c r="E113" s="111"/>
      <c r="F113" s="111"/>
      <c r="G113" s="111"/>
      <c r="H113" s="111"/>
    </row>
    <row r="114" spans="3:8" x14ac:dyDescent="0.2">
      <c r="C114" s="111"/>
      <c r="D114" s="111"/>
      <c r="E114" s="111"/>
      <c r="F114" s="111"/>
      <c r="G114" s="111"/>
      <c r="H114" s="111"/>
    </row>
    <row r="115" spans="3:8" x14ac:dyDescent="0.2">
      <c r="C115" s="111"/>
      <c r="D115" s="111"/>
      <c r="E115" s="111"/>
      <c r="F115" s="111"/>
      <c r="G115" s="111"/>
      <c r="H115" s="111"/>
    </row>
    <row r="116" spans="3:8" x14ac:dyDescent="0.2">
      <c r="C116" s="111"/>
      <c r="D116" s="111"/>
      <c r="E116" s="111"/>
      <c r="F116" s="111"/>
      <c r="G116" s="111"/>
      <c r="H116" s="111"/>
    </row>
    <row r="117" spans="3:8" x14ac:dyDescent="0.2">
      <c r="C117" s="111"/>
      <c r="D117" s="111"/>
      <c r="E117" s="111"/>
      <c r="F117" s="111"/>
      <c r="G117" s="111"/>
      <c r="H117" s="111"/>
    </row>
    <row r="118" spans="3:8" x14ac:dyDescent="0.2">
      <c r="C118" s="111"/>
      <c r="D118" s="111"/>
      <c r="E118" s="111"/>
      <c r="F118" s="111"/>
      <c r="G118" s="111"/>
      <c r="H118" s="111"/>
    </row>
    <row r="119" spans="3:8" x14ac:dyDescent="0.2">
      <c r="C119" s="111"/>
      <c r="D119" s="111"/>
      <c r="E119" s="111"/>
      <c r="F119" s="111"/>
      <c r="G119" s="111"/>
      <c r="H119" s="111"/>
    </row>
    <row r="120" spans="3:8" x14ac:dyDescent="0.2">
      <c r="C120" s="111"/>
      <c r="D120" s="111"/>
      <c r="E120" s="111"/>
      <c r="F120" s="111"/>
      <c r="G120" s="111"/>
      <c r="H120" s="111"/>
    </row>
    <row r="121" spans="3:8" x14ac:dyDescent="0.2">
      <c r="C121" s="111"/>
      <c r="D121" s="111"/>
      <c r="E121" s="111"/>
      <c r="F121" s="111"/>
      <c r="G121" s="111"/>
      <c r="H121" s="111"/>
    </row>
    <row r="122" spans="3:8" x14ac:dyDescent="0.2">
      <c r="C122" s="111"/>
      <c r="D122" s="111"/>
      <c r="E122" s="111"/>
      <c r="F122" s="111"/>
      <c r="G122" s="111"/>
      <c r="H122" s="111"/>
    </row>
    <row r="123" spans="3:8" x14ac:dyDescent="0.2">
      <c r="C123" s="111"/>
      <c r="D123" s="111"/>
      <c r="E123" s="111"/>
      <c r="F123" s="111"/>
      <c r="G123" s="111"/>
      <c r="H123" s="111"/>
    </row>
    <row r="124" spans="3:8" x14ac:dyDescent="0.2">
      <c r="C124" s="111"/>
      <c r="D124" s="111"/>
      <c r="E124" s="111"/>
      <c r="F124" s="111"/>
      <c r="G124" s="111"/>
      <c r="H124" s="111"/>
    </row>
    <row r="125" spans="3:8" x14ac:dyDescent="0.2">
      <c r="C125" s="111"/>
      <c r="D125" s="111"/>
      <c r="E125" s="111"/>
      <c r="F125" s="111"/>
      <c r="G125" s="111"/>
      <c r="H125" s="111"/>
    </row>
    <row r="126" spans="3:8" x14ac:dyDescent="0.2">
      <c r="C126" s="111"/>
      <c r="D126" s="111"/>
      <c r="E126" s="111"/>
      <c r="F126" s="111"/>
      <c r="G126" s="111"/>
      <c r="H126" s="111"/>
    </row>
    <row r="127" spans="3:8" x14ac:dyDescent="0.2">
      <c r="C127" s="111"/>
      <c r="D127" s="111"/>
      <c r="E127" s="111"/>
      <c r="F127" s="111"/>
      <c r="G127" s="111"/>
      <c r="H127" s="111"/>
    </row>
    <row r="128" spans="3:8" x14ac:dyDescent="0.2">
      <c r="C128" s="111"/>
      <c r="D128" s="111"/>
      <c r="E128" s="111"/>
      <c r="F128" s="111"/>
      <c r="G128" s="111"/>
      <c r="H128" s="111"/>
    </row>
    <row r="129" spans="3:8" x14ac:dyDescent="0.2">
      <c r="C129" s="111"/>
      <c r="D129" s="111"/>
      <c r="E129" s="111"/>
      <c r="F129" s="111"/>
      <c r="G129" s="111"/>
      <c r="H129" s="111"/>
    </row>
    <row r="130" spans="3:8" x14ac:dyDescent="0.2">
      <c r="C130" s="111"/>
      <c r="D130" s="111"/>
      <c r="E130" s="111"/>
      <c r="F130" s="111"/>
      <c r="G130" s="111"/>
      <c r="H130" s="111"/>
    </row>
    <row r="131" spans="3:8" x14ac:dyDescent="0.2">
      <c r="C131" s="111"/>
      <c r="D131" s="111"/>
      <c r="E131" s="111"/>
      <c r="F131" s="111"/>
      <c r="G131" s="111"/>
      <c r="H131" s="111"/>
    </row>
    <row r="132" spans="3:8" x14ac:dyDescent="0.2">
      <c r="C132" s="111"/>
      <c r="D132" s="111"/>
      <c r="E132" s="111"/>
      <c r="F132" s="111"/>
      <c r="G132" s="111"/>
      <c r="H132" s="111"/>
    </row>
    <row r="133" spans="3:8" x14ac:dyDescent="0.2">
      <c r="C133" s="111"/>
      <c r="D133" s="111"/>
      <c r="E133" s="111"/>
      <c r="F133" s="111"/>
      <c r="G133" s="111"/>
      <c r="H133" s="111"/>
    </row>
    <row r="134" spans="3:8" x14ac:dyDescent="0.2">
      <c r="C134" s="111"/>
      <c r="D134" s="111"/>
      <c r="E134" s="111"/>
      <c r="F134" s="111"/>
      <c r="G134" s="111"/>
      <c r="H134" s="111"/>
    </row>
    <row r="135" spans="3:8" x14ac:dyDescent="0.2">
      <c r="C135" s="111"/>
      <c r="D135" s="111"/>
      <c r="E135" s="111"/>
      <c r="F135" s="111"/>
      <c r="G135" s="111"/>
      <c r="H135" s="111"/>
    </row>
    <row r="136" spans="3:8" x14ac:dyDescent="0.2">
      <c r="C136" s="111"/>
      <c r="D136" s="111"/>
      <c r="E136" s="111"/>
      <c r="F136" s="111"/>
      <c r="G136" s="111"/>
      <c r="H136" s="111"/>
    </row>
    <row r="137" spans="3:8" x14ac:dyDescent="0.2">
      <c r="C137" s="111"/>
      <c r="D137" s="111"/>
      <c r="E137" s="111"/>
      <c r="F137" s="111"/>
      <c r="G137" s="111"/>
      <c r="H137" s="111"/>
    </row>
    <row r="138" spans="3:8" x14ac:dyDescent="0.2">
      <c r="C138" s="111"/>
      <c r="D138" s="111"/>
      <c r="E138" s="111"/>
      <c r="F138" s="111"/>
      <c r="G138" s="111"/>
      <c r="H138" s="111"/>
    </row>
    <row r="139" spans="3:8" x14ac:dyDescent="0.2">
      <c r="C139" s="111"/>
      <c r="D139" s="111"/>
      <c r="E139" s="111"/>
      <c r="F139" s="111"/>
      <c r="G139" s="111"/>
      <c r="H139" s="111"/>
    </row>
    <row r="140" spans="3:8" x14ac:dyDescent="0.2">
      <c r="C140" s="111"/>
      <c r="D140" s="111"/>
      <c r="E140" s="111"/>
      <c r="F140" s="111"/>
      <c r="G140" s="111"/>
      <c r="H140" s="111"/>
    </row>
    <row r="141" spans="3:8" x14ac:dyDescent="0.2">
      <c r="C141" s="111"/>
      <c r="D141" s="111"/>
      <c r="E141" s="111"/>
      <c r="F141" s="111"/>
      <c r="G141" s="111"/>
      <c r="H141" s="111"/>
    </row>
    <row r="142" spans="3:8" x14ac:dyDescent="0.2">
      <c r="C142" s="111"/>
      <c r="D142" s="111"/>
      <c r="E142" s="111"/>
      <c r="F142" s="111"/>
      <c r="G142" s="111"/>
      <c r="H142" s="111"/>
    </row>
    <row r="143" spans="3:8" x14ac:dyDescent="0.2">
      <c r="C143" s="111"/>
      <c r="D143" s="111"/>
      <c r="E143" s="111"/>
      <c r="F143" s="111"/>
      <c r="G143" s="111"/>
      <c r="H143" s="111"/>
    </row>
    <row r="144" spans="3:8" x14ac:dyDescent="0.2">
      <c r="C144" s="111"/>
      <c r="D144" s="111"/>
      <c r="E144" s="111"/>
      <c r="F144" s="111"/>
      <c r="G144" s="111"/>
      <c r="H144" s="111"/>
    </row>
    <row r="145" spans="3:8" x14ac:dyDescent="0.2">
      <c r="C145" s="111"/>
      <c r="D145" s="111"/>
      <c r="E145" s="111"/>
      <c r="F145" s="111"/>
      <c r="G145" s="111"/>
      <c r="H145" s="111"/>
    </row>
    <row r="146" spans="3:8" x14ac:dyDescent="0.2">
      <c r="C146" s="111"/>
      <c r="D146" s="111"/>
      <c r="E146" s="111"/>
      <c r="F146" s="111"/>
      <c r="G146" s="111"/>
      <c r="H146" s="111"/>
    </row>
    <row r="147" spans="3:8" x14ac:dyDescent="0.2">
      <c r="C147" s="111"/>
      <c r="D147" s="111"/>
      <c r="E147" s="111"/>
      <c r="F147" s="111"/>
      <c r="G147" s="111"/>
      <c r="H147" s="111"/>
    </row>
    <row r="148" spans="3:8" x14ac:dyDescent="0.2">
      <c r="C148" s="111"/>
      <c r="D148" s="111"/>
      <c r="E148" s="111"/>
      <c r="F148" s="111"/>
      <c r="G148" s="111"/>
      <c r="H148" s="111"/>
    </row>
    <row r="149" spans="3:8" x14ac:dyDescent="0.2">
      <c r="C149" s="111"/>
      <c r="D149" s="111"/>
      <c r="E149" s="111"/>
      <c r="F149" s="111"/>
      <c r="G149" s="111"/>
      <c r="H149" s="111"/>
    </row>
    <row r="150" spans="3:8" x14ac:dyDescent="0.2">
      <c r="C150" s="111"/>
      <c r="D150" s="111"/>
      <c r="E150" s="111"/>
      <c r="F150" s="111"/>
      <c r="G150" s="111"/>
      <c r="H150" s="111"/>
    </row>
    <row r="151" spans="3:8" x14ac:dyDescent="0.2">
      <c r="C151" s="111"/>
      <c r="D151" s="111"/>
      <c r="E151" s="111"/>
      <c r="F151" s="111"/>
      <c r="G151" s="111"/>
      <c r="H151" s="111"/>
    </row>
    <row r="152" spans="3:8" x14ac:dyDescent="0.2">
      <c r="C152" s="111"/>
      <c r="D152" s="111"/>
      <c r="E152" s="111"/>
      <c r="F152" s="111"/>
      <c r="G152" s="111"/>
      <c r="H152" s="111"/>
    </row>
    <row r="153" spans="3:8" x14ac:dyDescent="0.2">
      <c r="C153" s="111"/>
      <c r="D153" s="111"/>
      <c r="E153" s="111"/>
      <c r="F153" s="111"/>
      <c r="G153" s="111"/>
      <c r="H153" s="111"/>
    </row>
    <row r="154" spans="3:8" x14ac:dyDescent="0.2">
      <c r="C154" s="111"/>
      <c r="D154" s="111"/>
      <c r="E154" s="111"/>
      <c r="F154" s="111"/>
      <c r="G154" s="111"/>
      <c r="H154" s="111"/>
    </row>
    <row r="155" spans="3:8" x14ac:dyDescent="0.2">
      <c r="C155" s="111"/>
      <c r="D155" s="111"/>
      <c r="E155" s="111"/>
      <c r="F155" s="111"/>
      <c r="G155" s="111"/>
      <c r="H155" s="111"/>
    </row>
    <row r="156" spans="3:8" x14ac:dyDescent="0.2">
      <c r="C156" s="111"/>
      <c r="D156" s="111"/>
      <c r="E156" s="111"/>
      <c r="F156" s="111"/>
      <c r="G156" s="111"/>
      <c r="H156" s="111"/>
    </row>
    <row r="157" spans="3:8" x14ac:dyDescent="0.2">
      <c r="C157" s="111"/>
      <c r="D157" s="111"/>
      <c r="E157" s="111"/>
      <c r="F157" s="111"/>
      <c r="G157" s="111"/>
      <c r="H157" s="111"/>
    </row>
    <row r="158" spans="3:8" x14ac:dyDescent="0.2">
      <c r="C158" s="111"/>
      <c r="D158" s="111"/>
      <c r="E158" s="111"/>
      <c r="F158" s="111"/>
      <c r="G158" s="111"/>
      <c r="H158" s="111"/>
    </row>
    <row r="159" spans="3:8" x14ac:dyDescent="0.2">
      <c r="C159" s="111"/>
      <c r="D159" s="111"/>
      <c r="E159" s="111"/>
      <c r="F159" s="111"/>
      <c r="G159" s="111"/>
      <c r="H159" s="111"/>
    </row>
    <row r="160" spans="3:8" x14ac:dyDescent="0.2">
      <c r="C160" s="111"/>
      <c r="D160" s="111"/>
      <c r="E160" s="111"/>
      <c r="F160" s="111"/>
      <c r="G160" s="111"/>
      <c r="H160" s="111"/>
    </row>
    <row r="161" spans="3:8" x14ac:dyDescent="0.2">
      <c r="C161" s="111"/>
      <c r="D161" s="111"/>
      <c r="E161" s="111"/>
      <c r="F161" s="111"/>
      <c r="G161" s="111"/>
      <c r="H161" s="111"/>
    </row>
    <row r="162" spans="3:8" x14ac:dyDescent="0.2">
      <c r="C162" s="111"/>
      <c r="D162" s="111"/>
      <c r="E162" s="111"/>
      <c r="F162" s="111"/>
      <c r="G162" s="111"/>
      <c r="H162" s="111"/>
    </row>
    <row r="163" spans="3:8" x14ac:dyDescent="0.2">
      <c r="C163" s="111"/>
      <c r="D163" s="111"/>
      <c r="E163" s="111"/>
      <c r="F163" s="111"/>
      <c r="G163" s="111"/>
      <c r="H163" s="111"/>
    </row>
    <row r="164" spans="3:8" x14ac:dyDescent="0.2">
      <c r="C164" s="111"/>
      <c r="D164" s="111"/>
      <c r="E164" s="111"/>
      <c r="F164" s="111"/>
      <c r="G164" s="111"/>
      <c r="H164" s="111"/>
    </row>
    <row r="165" spans="3:8" x14ac:dyDescent="0.2">
      <c r="C165" s="111"/>
      <c r="D165" s="111"/>
      <c r="E165" s="111"/>
      <c r="F165" s="111"/>
      <c r="G165" s="111"/>
      <c r="H165" s="111"/>
    </row>
    <row r="166" spans="3:8" x14ac:dyDescent="0.2">
      <c r="C166" s="111"/>
      <c r="D166" s="111"/>
      <c r="E166" s="111"/>
      <c r="F166" s="111"/>
      <c r="G166" s="111"/>
      <c r="H166" s="111"/>
    </row>
    <row r="167" spans="3:8" x14ac:dyDescent="0.2">
      <c r="C167" s="111"/>
      <c r="D167" s="111"/>
      <c r="E167" s="111"/>
      <c r="F167" s="111"/>
      <c r="G167" s="111"/>
      <c r="H167" s="111"/>
    </row>
    <row r="168" spans="3:8" x14ac:dyDescent="0.2">
      <c r="C168" s="111"/>
      <c r="D168" s="111"/>
      <c r="E168" s="111"/>
      <c r="F168" s="111"/>
      <c r="G168" s="111"/>
      <c r="H168" s="111"/>
    </row>
    <row r="169" spans="3:8" x14ac:dyDescent="0.2">
      <c r="C169" s="111"/>
      <c r="D169" s="111"/>
      <c r="E169" s="111"/>
      <c r="F169" s="111"/>
      <c r="G169" s="111"/>
      <c r="H169" s="111"/>
    </row>
    <row r="170" spans="3:8" x14ac:dyDescent="0.2">
      <c r="C170" s="111"/>
      <c r="D170" s="111"/>
      <c r="E170" s="111"/>
      <c r="F170" s="111"/>
      <c r="G170" s="111"/>
      <c r="H170" s="111"/>
    </row>
    <row r="171" spans="3:8" x14ac:dyDescent="0.2">
      <c r="C171" s="111"/>
      <c r="D171" s="111"/>
      <c r="E171" s="111"/>
      <c r="F171" s="111"/>
      <c r="G171" s="111"/>
      <c r="H171" s="111"/>
    </row>
    <row r="172" spans="3:8" x14ac:dyDescent="0.2">
      <c r="C172" s="111"/>
      <c r="D172" s="111"/>
      <c r="E172" s="111"/>
      <c r="F172" s="111"/>
      <c r="G172" s="111"/>
      <c r="H172" s="111"/>
    </row>
  </sheetData>
  <mergeCells count="5">
    <mergeCell ref="B1:H1"/>
    <mergeCell ref="B5:B6"/>
    <mergeCell ref="B3:H3"/>
    <mergeCell ref="C5:F5"/>
    <mergeCell ref="G5:H5"/>
  </mergeCells>
  <hyperlinks>
    <hyperlink ref="B1:C1" location="Cuprins_ro!B4" display="I. Balanța de plăți a Republicii Moldova în trimestrul I 2023 (date provizorii)" xr:uid="{6F0D80D4-317F-4388-81C3-9185F1414E9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41"/>
  <sheetViews>
    <sheetView showGridLines="0" showRowColHeaders="0" zoomScaleNormal="100" workbookViewId="0"/>
  </sheetViews>
  <sheetFormatPr defaultRowHeight="14.25" x14ac:dyDescent="0.2"/>
  <cols>
    <col min="1" max="1" customWidth="true" style="114" width="5.7109375" collapsed="false"/>
    <col min="2" max="2" customWidth="true" style="114" width="33.5703125" collapsed="false"/>
    <col min="3" max="8" customWidth="true" style="114" width="11.7109375" collapsed="false"/>
    <col min="9" max="16384" style="114" width="9.140625" collapsed="false"/>
  </cols>
  <sheetData>
    <row r="1" spans="2:9" x14ac:dyDescent="0.2">
      <c r="B1" s="752" t="s">
        <v>205</v>
      </c>
      <c r="C1" s="752"/>
      <c r="D1" s="752"/>
      <c r="E1" s="752"/>
      <c r="F1" s="752"/>
      <c r="G1" s="752"/>
      <c r="H1" s="752"/>
      <c r="I1" s="185"/>
    </row>
    <row r="2" spans="2:9" ht="11.25" customHeight="1" x14ac:dyDescent="0.2"/>
    <row r="3" spans="2:9" ht="45" customHeight="1" x14ac:dyDescent="0.2">
      <c r="B3" s="784" t="s">
        <v>494</v>
      </c>
      <c r="C3" s="784"/>
      <c r="D3" s="784"/>
      <c r="E3" s="784"/>
      <c r="F3" s="784"/>
      <c r="G3" s="784"/>
      <c r="H3" s="784"/>
    </row>
    <row r="4" spans="2:9" s="115" customFormat="1" ht="5.0999999999999996" customHeight="1" x14ac:dyDescent="0.2"/>
    <row r="5" spans="2:9" s="115" customFormat="1" x14ac:dyDescent="0.2">
      <c r="B5" s="772" t="s">
        <v>106</v>
      </c>
      <c r="C5" s="772"/>
      <c r="D5" s="772"/>
      <c r="E5" s="772"/>
      <c r="F5" s="772"/>
      <c r="G5" s="772"/>
      <c r="H5" s="772"/>
    </row>
    <row r="27" spans="2:17" s="610" customFormat="1" ht="10.5" x14ac:dyDescent="0.15">
      <c r="B27" s="498" t="s">
        <v>262</v>
      </c>
    </row>
    <row r="28" spans="2:17" ht="15" customHeight="1" x14ac:dyDescent="0.2">
      <c r="B28" s="247"/>
    </row>
    <row r="29" spans="2:17" ht="15" customHeight="1" x14ac:dyDescent="0.2">
      <c r="B29" s="116"/>
      <c r="C29" s="781">
        <v>2024</v>
      </c>
      <c r="D29" s="782"/>
      <c r="E29" s="782"/>
      <c r="F29" s="783"/>
      <c r="G29" s="781">
        <v>2025</v>
      </c>
      <c r="H29" s="785"/>
    </row>
    <row r="30" spans="2:17" s="610" customFormat="1" ht="10.5" x14ac:dyDescent="0.15">
      <c r="B30" s="117"/>
      <c r="C30" s="484" t="s">
        <v>186</v>
      </c>
      <c r="D30" s="484" t="s">
        <v>182</v>
      </c>
      <c r="E30" s="484" t="s">
        <v>183</v>
      </c>
      <c r="F30" s="485" t="s">
        <v>88</v>
      </c>
      <c r="G30" s="484" t="s">
        <v>186</v>
      </c>
      <c r="H30" s="228" t="s">
        <v>0</v>
      </c>
    </row>
    <row r="31" spans="2:17" s="610" customFormat="1" ht="10.5" x14ac:dyDescent="0.15">
      <c r="B31" s="560" t="s">
        <v>269</v>
      </c>
      <c r="C31" s="311">
        <v>-442.76089365999997</v>
      </c>
      <c r="D31" s="311">
        <v>-710.16512151999996</v>
      </c>
      <c r="E31" s="311">
        <v>-882.45402838000018</v>
      </c>
      <c r="F31" s="311">
        <v>-977.32009199000004</v>
      </c>
      <c r="G31" s="311">
        <v>-1019.6399036200005</v>
      </c>
      <c r="H31" s="311">
        <v>-1005.9101990000004</v>
      </c>
      <c r="L31" s="21"/>
      <c r="M31" s="21"/>
      <c r="N31" s="21"/>
      <c r="O31" s="21"/>
      <c r="P31" s="21"/>
      <c r="Q31" s="21"/>
    </row>
    <row r="32" spans="2:17" s="610" customFormat="1" ht="10.5" x14ac:dyDescent="0.15">
      <c r="B32" s="119" t="s">
        <v>286</v>
      </c>
      <c r="C32" s="312">
        <v>2089.11589125</v>
      </c>
      <c r="D32" s="312">
        <v>2210.10964672</v>
      </c>
      <c r="E32" s="312">
        <v>2351.8838750899999</v>
      </c>
      <c r="F32" s="312">
        <v>2315.91606503</v>
      </c>
      <c r="G32" s="312">
        <v>2039.9332644299998</v>
      </c>
      <c r="H32" s="312">
        <v>2323.85915462</v>
      </c>
      <c r="L32" s="21"/>
      <c r="M32" s="21"/>
      <c r="N32" s="21"/>
      <c r="O32" s="21"/>
      <c r="P32" s="21"/>
      <c r="Q32" s="21"/>
    </row>
    <row r="33" spans="2:17" s="610" customFormat="1" ht="10.5" x14ac:dyDescent="0.15">
      <c r="B33" s="119" t="s">
        <v>287</v>
      </c>
      <c r="C33" s="312">
        <v>796.88</v>
      </c>
      <c r="D33" s="312">
        <v>707.63</v>
      </c>
      <c r="E33" s="312">
        <v>701.59</v>
      </c>
      <c r="F33" s="312">
        <v>808.37</v>
      </c>
      <c r="G33" s="312">
        <v>691.01882568999997</v>
      </c>
      <c r="H33" s="312">
        <v>635.83165209000003</v>
      </c>
      <c r="L33" s="21"/>
      <c r="M33" s="21"/>
      <c r="N33" s="21"/>
      <c r="O33" s="21"/>
      <c r="P33" s="21"/>
      <c r="Q33" s="21"/>
    </row>
    <row r="34" spans="2:17" s="610" customFormat="1" ht="10.5" x14ac:dyDescent="0.15">
      <c r="B34" s="119" t="s">
        <v>273</v>
      </c>
      <c r="C34" s="312">
        <v>575.89922504000003</v>
      </c>
      <c r="D34" s="312">
        <v>691.25729493000006</v>
      </c>
      <c r="E34" s="312">
        <v>750.75237161000018</v>
      </c>
      <c r="F34" s="312">
        <v>714.15379933999998</v>
      </c>
      <c r="G34" s="312">
        <v>618.19845289999989</v>
      </c>
      <c r="H34" s="312">
        <v>803.80959643999995</v>
      </c>
      <c r="L34" s="21"/>
      <c r="M34" s="21"/>
      <c r="N34" s="21"/>
      <c r="O34" s="21"/>
      <c r="P34" s="21"/>
      <c r="Q34" s="21"/>
    </row>
    <row r="35" spans="2:17" s="610" customFormat="1" ht="10.5" x14ac:dyDescent="0.15">
      <c r="B35" s="119" t="s">
        <v>288</v>
      </c>
      <c r="C35" s="312">
        <v>255.90142609</v>
      </c>
      <c r="D35" s="312">
        <v>308.10683518999997</v>
      </c>
      <c r="E35" s="312">
        <v>294.82467312</v>
      </c>
      <c r="F35" s="312">
        <v>275.83215297999999</v>
      </c>
      <c r="G35" s="312">
        <v>238.14643947000002</v>
      </c>
      <c r="H35" s="312">
        <v>247.09958222</v>
      </c>
      <c r="L35" s="21"/>
      <c r="M35" s="21"/>
      <c r="N35" s="21"/>
      <c r="O35" s="21"/>
      <c r="P35" s="21"/>
      <c r="Q35" s="21"/>
    </row>
    <row r="36" spans="2:17" s="610" customFormat="1" ht="10.5" x14ac:dyDescent="0.15">
      <c r="B36" s="119" t="s">
        <v>275</v>
      </c>
      <c r="C36" s="312">
        <v>460.43524012</v>
      </c>
      <c r="D36" s="312">
        <v>503.11551659999998</v>
      </c>
      <c r="E36" s="312">
        <v>604.71683036000002</v>
      </c>
      <c r="F36" s="312">
        <v>517.56011271</v>
      </c>
      <c r="G36" s="312">
        <v>492.56954637000001</v>
      </c>
      <c r="H36" s="312">
        <v>637.11832387000004</v>
      </c>
      <c r="L36" s="21"/>
      <c r="M36" s="21"/>
      <c r="N36" s="21"/>
      <c r="O36" s="21"/>
      <c r="P36" s="21"/>
      <c r="Q36" s="21"/>
    </row>
    <row r="37" spans="2:17" s="610" customFormat="1" ht="10.5" x14ac:dyDescent="0.15">
      <c r="B37" s="119" t="s">
        <v>289</v>
      </c>
      <c r="C37" s="312">
        <v>-2531.87678491</v>
      </c>
      <c r="D37" s="312">
        <v>-2920.27476824</v>
      </c>
      <c r="E37" s="312">
        <v>-3234.3379034700001</v>
      </c>
      <c r="F37" s="312">
        <v>-3293.2361570200001</v>
      </c>
      <c r="G37" s="312">
        <v>-3059.5731680500003</v>
      </c>
      <c r="H37" s="312">
        <v>-3329.7693536200004</v>
      </c>
      <c r="L37" s="21"/>
      <c r="M37" s="21"/>
      <c r="N37" s="21"/>
      <c r="O37" s="21"/>
      <c r="P37" s="21"/>
      <c r="Q37" s="21"/>
    </row>
    <row r="38" spans="2:17" s="610" customFormat="1" ht="10.5" x14ac:dyDescent="0.15">
      <c r="B38" s="119" t="s">
        <v>287</v>
      </c>
      <c r="C38" s="312">
        <v>-1881.91</v>
      </c>
      <c r="D38" s="312">
        <v>-2081.44</v>
      </c>
      <c r="E38" s="312">
        <v>-2296.2600000000002</v>
      </c>
      <c r="F38" s="312">
        <v>-2373.83</v>
      </c>
      <c r="G38" s="312">
        <v>-2316.7514353800002</v>
      </c>
      <c r="H38" s="312">
        <v>-2366.76563308</v>
      </c>
      <c r="L38" s="21"/>
      <c r="M38" s="21"/>
      <c r="N38" s="21"/>
      <c r="O38" s="21"/>
      <c r="P38" s="21"/>
      <c r="Q38" s="21"/>
    </row>
    <row r="39" spans="2:17" s="610" customFormat="1" ht="10.5" x14ac:dyDescent="0.15">
      <c r="B39" s="119" t="s">
        <v>273</v>
      </c>
      <c r="C39" s="312">
        <v>-358.76879187999998</v>
      </c>
      <c r="D39" s="312">
        <v>-445.08828991000001</v>
      </c>
      <c r="E39" s="312">
        <v>-514.28319596999995</v>
      </c>
      <c r="F39" s="312">
        <v>-478.97749886000003</v>
      </c>
      <c r="G39" s="312">
        <v>-425.73084217000002</v>
      </c>
      <c r="H39" s="312">
        <v>-564.96545748000005</v>
      </c>
      <c r="L39" s="21"/>
      <c r="M39" s="21"/>
      <c r="N39" s="21"/>
      <c r="O39" s="21"/>
      <c r="P39" s="21"/>
      <c r="Q39" s="21"/>
    </row>
    <row r="40" spans="2:17" s="610" customFormat="1" ht="10.5" x14ac:dyDescent="0.15">
      <c r="B40" s="119" t="s">
        <v>288</v>
      </c>
      <c r="C40" s="312">
        <v>-172.7045942</v>
      </c>
      <c r="D40" s="312">
        <v>-265.64633686000002</v>
      </c>
      <c r="E40" s="312">
        <v>-294.91727957000001</v>
      </c>
      <c r="F40" s="312">
        <v>-307.84013800000002</v>
      </c>
      <c r="G40" s="312">
        <v>-202.55752561</v>
      </c>
      <c r="H40" s="312">
        <v>-272.92658139000002</v>
      </c>
      <c r="L40" s="21"/>
      <c r="M40" s="21"/>
      <c r="N40" s="21"/>
      <c r="O40" s="21"/>
      <c r="P40" s="21"/>
      <c r="Q40" s="21"/>
    </row>
    <row r="41" spans="2:17" s="610" customFormat="1" ht="10.5" x14ac:dyDescent="0.15">
      <c r="B41" s="119" t="s">
        <v>275</v>
      </c>
      <c r="C41" s="312">
        <v>-118.49339883</v>
      </c>
      <c r="D41" s="312">
        <v>-128.10014147000001</v>
      </c>
      <c r="E41" s="312">
        <v>-128.87742793000001</v>
      </c>
      <c r="F41" s="312">
        <v>-132.58852016</v>
      </c>
      <c r="G41" s="312">
        <v>-114.53336489</v>
      </c>
      <c r="H41" s="312">
        <v>-125.11168167</v>
      </c>
      <c r="L41" s="21"/>
      <c r="M41" s="21"/>
      <c r="N41" s="21"/>
      <c r="O41" s="21"/>
      <c r="P41" s="21"/>
      <c r="Q41" s="21"/>
    </row>
  </sheetData>
  <mergeCells count="5">
    <mergeCell ref="B1:H1"/>
    <mergeCell ref="C29:F29"/>
    <mergeCell ref="B5:H5"/>
    <mergeCell ref="B3:H3"/>
    <mergeCell ref="G29:H29"/>
  </mergeCells>
  <hyperlinks>
    <hyperlink ref="B1:C1" location="Cuprins_ro!B4" display="I. Balanța de plăți a Republicii Moldova în trimestrul I 2023 (date provizorii)" xr:uid="{B0197287-1228-498E-99B9-C61720CCEAFF}"/>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B180"/>
  <sheetViews>
    <sheetView showGridLines="0" showRowColHeaders="0" zoomScaleNormal="100" workbookViewId="0"/>
  </sheetViews>
  <sheetFormatPr defaultRowHeight="14.25" x14ac:dyDescent="0.2"/>
  <cols>
    <col min="1" max="1" customWidth="true" style="8" width="5.7109375" collapsed="false"/>
    <col min="2" max="2" customWidth="true" style="8" width="50.28515625" collapsed="false"/>
    <col min="3" max="6" customWidth="true" style="8" width="9.5703125" collapsed="false"/>
    <col min="7" max="7" customWidth="true" style="481" width="9.5703125" collapsed="false"/>
    <col min="8" max="8" customWidth="true" style="8" width="9.5703125" collapsed="false"/>
    <col min="9" max="9" customWidth="true" style="8" width="11.85546875" collapsed="false"/>
    <col min="10" max="16384" style="8" width="9.140625" collapsed="false"/>
  </cols>
  <sheetData>
    <row r="1" spans="2:28" s="578" customFormat="1" x14ac:dyDescent="0.2">
      <c r="B1" s="752" t="s">
        <v>205</v>
      </c>
      <c r="C1" s="752"/>
      <c r="D1" s="752"/>
      <c r="E1" s="752"/>
      <c r="F1" s="752"/>
      <c r="G1" s="752"/>
      <c r="H1" s="752"/>
      <c r="I1" s="752"/>
      <c r="J1" s="185"/>
    </row>
    <row r="2" spans="2:28" ht="11.25" customHeight="1" x14ac:dyDescent="0.2"/>
    <row r="3" spans="2:28" s="578" customFormat="1" x14ac:dyDescent="0.2">
      <c r="B3" s="792" t="s">
        <v>96</v>
      </c>
      <c r="C3" s="792"/>
      <c r="D3" s="792"/>
      <c r="E3" s="792"/>
      <c r="F3" s="792"/>
      <c r="G3" s="792"/>
      <c r="H3" s="792"/>
      <c r="I3" s="792"/>
    </row>
    <row r="4" spans="2:28" ht="5.0999999999999996" customHeight="1" x14ac:dyDescent="0.2">
      <c r="B4" s="120"/>
    </row>
    <row r="5" spans="2:28" s="21" customFormat="1" ht="11.25" thickBot="1" x14ac:dyDescent="0.2">
      <c r="B5" s="793"/>
      <c r="C5" s="796">
        <v>2024</v>
      </c>
      <c r="D5" s="795"/>
      <c r="E5" s="795"/>
      <c r="F5" s="797"/>
      <c r="G5" s="796">
        <v>2025</v>
      </c>
      <c r="H5" s="797"/>
      <c r="I5" s="794" t="s">
        <v>495</v>
      </c>
    </row>
    <row r="6" spans="2:28" s="21" customFormat="1" ht="11.25" thickBot="1" x14ac:dyDescent="0.2">
      <c r="B6" s="793"/>
      <c r="C6" s="570" t="s">
        <v>186</v>
      </c>
      <c r="D6" s="121" t="s">
        <v>182</v>
      </c>
      <c r="E6" s="121" t="s">
        <v>183</v>
      </c>
      <c r="F6" s="121" t="s">
        <v>88</v>
      </c>
      <c r="G6" s="121" t="s">
        <v>186</v>
      </c>
      <c r="H6" s="121" t="s">
        <v>0</v>
      </c>
      <c r="I6" s="795"/>
    </row>
    <row r="7" spans="2:28" s="21" customFormat="1" ht="11.25" thickBot="1" x14ac:dyDescent="0.2">
      <c r="B7" s="793"/>
      <c r="C7" s="798" t="s">
        <v>6</v>
      </c>
      <c r="D7" s="799"/>
      <c r="E7" s="799"/>
      <c r="F7" s="799"/>
      <c r="G7" s="799"/>
      <c r="H7" s="800"/>
      <c r="I7" s="571" t="s">
        <v>187</v>
      </c>
    </row>
    <row r="8" spans="2:28" s="21" customFormat="1" ht="12" thickTop="1" thickBot="1" x14ac:dyDescent="0.2">
      <c r="B8" s="122" t="s">
        <v>290</v>
      </c>
      <c r="C8" s="611">
        <v>-11.5</v>
      </c>
      <c r="D8" s="513">
        <v>-16.7</v>
      </c>
      <c r="E8" s="513">
        <v>-16.899999999999999</v>
      </c>
      <c r="F8" s="612">
        <v>-20</v>
      </c>
      <c r="G8" s="612">
        <v>-25.8</v>
      </c>
      <c r="H8" s="612">
        <v>-21.1</v>
      </c>
      <c r="I8" s="613">
        <v>-4.4000000000000004</v>
      </c>
      <c r="AB8" s="614"/>
    </row>
    <row r="9" spans="2:28" s="21" customFormat="1" ht="12" thickTop="1" thickBot="1" x14ac:dyDescent="0.2">
      <c r="B9" s="313" t="s">
        <v>291</v>
      </c>
      <c r="C9" s="615">
        <v>-22.6</v>
      </c>
      <c r="D9" s="616">
        <v>-26.5</v>
      </c>
      <c r="E9" s="616">
        <v>-26.1</v>
      </c>
      <c r="F9" s="617">
        <v>-27.2</v>
      </c>
      <c r="G9" s="617">
        <v>-36.299999999999997</v>
      </c>
      <c r="H9" s="617">
        <v>-31.3</v>
      </c>
      <c r="I9" s="618">
        <v>-4.8</v>
      </c>
      <c r="AB9" s="614"/>
    </row>
    <row r="10" spans="2:28" s="21" customFormat="1" ht="12" thickTop="1" thickBot="1" x14ac:dyDescent="0.2">
      <c r="B10" s="149" t="s">
        <v>292</v>
      </c>
      <c r="C10" s="619">
        <v>35.700000000000003</v>
      </c>
      <c r="D10" s="515">
        <v>32.9</v>
      </c>
      <c r="E10" s="515">
        <v>27.9</v>
      </c>
      <c r="F10" s="620">
        <v>31.1</v>
      </c>
      <c r="G10" s="620">
        <v>33.1</v>
      </c>
      <c r="H10" s="620">
        <v>30.2</v>
      </c>
      <c r="I10" s="621">
        <v>-2.7</v>
      </c>
      <c r="AB10" s="614"/>
    </row>
    <row r="11" spans="2:28" s="21" customFormat="1" ht="12" thickTop="1" thickBot="1" x14ac:dyDescent="0.2">
      <c r="B11" s="149" t="s">
        <v>293</v>
      </c>
      <c r="C11" s="619">
        <v>58.3</v>
      </c>
      <c r="D11" s="515">
        <v>59.4</v>
      </c>
      <c r="E11" s="515">
        <v>53.9</v>
      </c>
      <c r="F11" s="620">
        <v>58.3</v>
      </c>
      <c r="G11" s="620">
        <v>69.400000000000006</v>
      </c>
      <c r="H11" s="620">
        <v>61.5</v>
      </c>
      <c r="I11" s="621">
        <v>2.1</v>
      </c>
      <c r="AB11" s="614"/>
    </row>
    <row r="12" spans="2:28" s="21" customFormat="1" ht="12" thickTop="1" thickBot="1" x14ac:dyDescent="0.2">
      <c r="B12" s="313" t="s">
        <v>294</v>
      </c>
      <c r="C12" s="615">
        <v>2.2000000000000002</v>
      </c>
      <c r="D12" s="616">
        <v>1</v>
      </c>
      <c r="E12" s="616">
        <v>0</v>
      </c>
      <c r="F12" s="617">
        <v>-0.7</v>
      </c>
      <c r="G12" s="617">
        <v>0.9</v>
      </c>
      <c r="H12" s="617">
        <v>-0.5</v>
      </c>
      <c r="I12" s="621">
        <v>-1.5</v>
      </c>
      <c r="AB12" s="614"/>
    </row>
    <row r="13" spans="2:28" s="21" customFormat="1" ht="12" thickTop="1" thickBot="1" x14ac:dyDescent="0.2">
      <c r="B13" s="149" t="s">
        <v>295</v>
      </c>
      <c r="C13" s="619">
        <v>6.7</v>
      </c>
      <c r="D13" s="515">
        <v>7.2</v>
      </c>
      <c r="E13" s="515">
        <v>5.7</v>
      </c>
      <c r="F13" s="620">
        <v>5.6</v>
      </c>
      <c r="G13" s="620">
        <v>6</v>
      </c>
      <c r="H13" s="620">
        <v>5.2</v>
      </c>
      <c r="I13" s="621">
        <v>-2</v>
      </c>
      <c r="AB13" s="614"/>
    </row>
    <row r="14" spans="2:28" s="21" customFormat="1" ht="12" thickTop="1" thickBot="1" x14ac:dyDescent="0.2">
      <c r="B14" s="314" t="s">
        <v>172</v>
      </c>
      <c r="C14" s="622">
        <v>5.0999999999999996</v>
      </c>
      <c r="D14" s="623">
        <v>5.8</v>
      </c>
      <c r="E14" s="623">
        <v>4.4000000000000004</v>
      </c>
      <c r="F14" s="624">
        <v>4.4000000000000004</v>
      </c>
      <c r="G14" s="624">
        <v>4.7</v>
      </c>
      <c r="H14" s="624">
        <v>4.2</v>
      </c>
      <c r="I14" s="625">
        <v>-1.6</v>
      </c>
      <c r="AB14" s="614"/>
    </row>
    <row r="15" spans="2:28" s="21" customFormat="1" ht="12" thickTop="1" thickBot="1" x14ac:dyDescent="0.2">
      <c r="B15" s="149" t="s">
        <v>296</v>
      </c>
      <c r="C15" s="619">
        <v>4.5</v>
      </c>
      <c r="D15" s="515">
        <v>6.2</v>
      </c>
      <c r="E15" s="515">
        <v>5.7</v>
      </c>
      <c r="F15" s="620">
        <v>6.3</v>
      </c>
      <c r="G15" s="620">
        <v>5.0999999999999996</v>
      </c>
      <c r="H15" s="620">
        <v>5.7</v>
      </c>
      <c r="I15" s="621">
        <v>-0.5</v>
      </c>
      <c r="AB15" s="614"/>
    </row>
    <row r="16" spans="2:28" s="21" customFormat="1" ht="12" thickTop="1" thickBot="1" x14ac:dyDescent="0.2">
      <c r="B16" s="314" t="s">
        <v>297</v>
      </c>
      <c r="C16" s="622">
        <v>3.8</v>
      </c>
      <c r="D16" s="623">
        <v>5.5</v>
      </c>
      <c r="E16" s="623">
        <v>5.0999999999999996</v>
      </c>
      <c r="F16" s="624">
        <v>5.8</v>
      </c>
      <c r="G16" s="624">
        <v>4.5999999999999996</v>
      </c>
      <c r="H16" s="624">
        <v>5.2</v>
      </c>
      <c r="I16" s="625">
        <v>-0.3</v>
      </c>
      <c r="AB16" s="614"/>
    </row>
    <row r="17" spans="2:28" s="21" customFormat="1" ht="12" thickTop="1" thickBot="1" x14ac:dyDescent="0.2">
      <c r="B17" s="313" t="s">
        <v>298</v>
      </c>
      <c r="C17" s="615">
        <v>8.9</v>
      </c>
      <c r="D17" s="616">
        <v>8.8000000000000007</v>
      </c>
      <c r="E17" s="616">
        <v>9.1</v>
      </c>
      <c r="F17" s="617">
        <v>7.9</v>
      </c>
      <c r="G17" s="617">
        <v>9.6</v>
      </c>
      <c r="H17" s="617">
        <v>10.7</v>
      </c>
      <c r="I17" s="618">
        <v>1.9</v>
      </c>
      <c r="AB17" s="614"/>
    </row>
    <row r="18" spans="2:28" s="21" customFormat="1" ht="12" thickTop="1" thickBot="1" x14ac:dyDescent="0.2">
      <c r="B18" s="149" t="s">
        <v>299</v>
      </c>
      <c r="C18" s="619">
        <v>12</v>
      </c>
      <c r="D18" s="515">
        <v>11.8</v>
      </c>
      <c r="E18" s="515">
        <v>11.6</v>
      </c>
      <c r="F18" s="620">
        <v>10.6</v>
      </c>
      <c r="G18" s="620">
        <v>12.5</v>
      </c>
      <c r="H18" s="620">
        <v>13.4</v>
      </c>
      <c r="I18" s="621">
        <v>1.6</v>
      </c>
      <c r="AB18" s="614"/>
    </row>
    <row r="19" spans="2:28" s="21" customFormat="1" ht="12" thickTop="1" thickBot="1" x14ac:dyDescent="0.2">
      <c r="B19" s="314" t="s">
        <v>74</v>
      </c>
      <c r="C19" s="622">
        <v>6.6</v>
      </c>
      <c r="D19" s="623">
        <v>6</v>
      </c>
      <c r="E19" s="623">
        <v>5</v>
      </c>
      <c r="F19" s="624">
        <v>5.4</v>
      </c>
      <c r="G19" s="624">
        <v>5.9</v>
      </c>
      <c r="H19" s="624">
        <v>5.9</v>
      </c>
      <c r="I19" s="625">
        <v>-0.1</v>
      </c>
      <c r="AB19" s="614"/>
    </row>
    <row r="20" spans="2:28" s="21" customFormat="1" ht="12" thickTop="1" thickBot="1" x14ac:dyDescent="0.2">
      <c r="B20" s="314" t="s">
        <v>300</v>
      </c>
      <c r="C20" s="622">
        <v>2</v>
      </c>
      <c r="D20" s="623">
        <v>2.1</v>
      </c>
      <c r="E20" s="623">
        <v>3.2</v>
      </c>
      <c r="F20" s="624">
        <v>1.9</v>
      </c>
      <c r="G20" s="624">
        <v>3</v>
      </c>
      <c r="H20" s="624">
        <v>3.5</v>
      </c>
      <c r="I20" s="625">
        <v>1.4</v>
      </c>
      <c r="AB20" s="614"/>
    </row>
    <row r="21" spans="2:28" s="21" customFormat="1" ht="12" thickTop="1" thickBot="1" x14ac:dyDescent="0.2">
      <c r="B21" s="149" t="s">
        <v>301</v>
      </c>
      <c r="C21" s="619">
        <v>3.1</v>
      </c>
      <c r="D21" s="515">
        <v>3</v>
      </c>
      <c r="E21" s="515">
        <v>2.5</v>
      </c>
      <c r="F21" s="620">
        <v>2.7</v>
      </c>
      <c r="G21" s="620">
        <v>2.9</v>
      </c>
      <c r="H21" s="620">
        <v>2.6</v>
      </c>
      <c r="I21" s="621">
        <v>-0.4</v>
      </c>
      <c r="AB21" s="614"/>
    </row>
    <row r="22" spans="2:28" s="21" customFormat="1" ht="12" thickTop="1" thickBot="1" x14ac:dyDescent="0.2">
      <c r="B22" s="112" t="s">
        <v>270</v>
      </c>
      <c r="C22" s="615">
        <v>0.4</v>
      </c>
      <c r="D22" s="616">
        <v>0.4</v>
      </c>
      <c r="E22" s="616">
        <v>0.4</v>
      </c>
      <c r="F22" s="617">
        <v>0.6</v>
      </c>
      <c r="G22" s="617">
        <v>0.2</v>
      </c>
      <c r="H22" s="617">
        <v>0</v>
      </c>
      <c r="I22" s="618">
        <v>-0.4</v>
      </c>
      <c r="AB22" s="614"/>
    </row>
    <row r="23" spans="2:28" s="21" customFormat="1" ht="11.25" thickTop="1" x14ac:dyDescent="0.15">
      <c r="B23" s="190" t="s">
        <v>302</v>
      </c>
      <c r="C23" s="626">
        <v>-11.1</v>
      </c>
      <c r="D23" s="627">
        <v>-16.3</v>
      </c>
      <c r="E23" s="627">
        <v>-16.5</v>
      </c>
      <c r="F23" s="628">
        <v>-19.399999999999999</v>
      </c>
      <c r="G23" s="628">
        <v>-25.7</v>
      </c>
      <c r="H23" s="628">
        <v>-21.1</v>
      </c>
      <c r="I23" s="629">
        <v>-4.8</v>
      </c>
      <c r="AB23" s="614"/>
    </row>
    <row r="24" spans="2:28" s="21" customFormat="1" ht="10.5" x14ac:dyDescent="0.15">
      <c r="B24" s="498" t="s">
        <v>262</v>
      </c>
    </row>
    <row r="36" spans="2:2" x14ac:dyDescent="0.2">
      <c r="B36" s="552"/>
    </row>
    <row r="74" spans="3:9" x14ac:dyDescent="0.2">
      <c r="C74" s="123"/>
      <c r="D74" s="123"/>
      <c r="E74" s="123"/>
      <c r="F74" s="123"/>
      <c r="G74" s="123"/>
      <c r="H74" s="123"/>
      <c r="I74" s="123"/>
    </row>
    <row r="75" spans="3:9" x14ac:dyDescent="0.2">
      <c r="C75" s="123"/>
      <c r="D75" s="123"/>
      <c r="E75" s="123"/>
      <c r="F75" s="123"/>
      <c r="G75" s="123"/>
      <c r="H75" s="123"/>
      <c r="I75" s="123"/>
    </row>
    <row r="76" spans="3:9" x14ac:dyDescent="0.2">
      <c r="C76" s="123"/>
      <c r="D76" s="123"/>
      <c r="E76" s="123"/>
      <c r="F76" s="123"/>
      <c r="G76" s="123"/>
      <c r="H76" s="123"/>
      <c r="I76" s="123"/>
    </row>
    <row r="77" spans="3:9" x14ac:dyDescent="0.2">
      <c r="C77" s="123"/>
      <c r="D77" s="123"/>
      <c r="E77" s="123"/>
      <c r="F77" s="123"/>
      <c r="G77" s="123"/>
      <c r="H77" s="123"/>
      <c r="I77" s="123"/>
    </row>
    <row r="78" spans="3:9" x14ac:dyDescent="0.2">
      <c r="C78" s="123"/>
      <c r="D78" s="123"/>
      <c r="E78" s="123"/>
      <c r="F78" s="123"/>
      <c r="G78" s="123"/>
      <c r="H78" s="123"/>
      <c r="I78" s="123"/>
    </row>
    <row r="79" spans="3:9" x14ac:dyDescent="0.2">
      <c r="C79" s="123"/>
      <c r="D79" s="123"/>
      <c r="E79" s="123"/>
      <c r="F79" s="123"/>
      <c r="G79" s="123"/>
      <c r="H79" s="123"/>
      <c r="I79" s="123"/>
    </row>
    <row r="80" spans="3:9" x14ac:dyDescent="0.2">
      <c r="C80" s="123"/>
      <c r="D80" s="123"/>
      <c r="E80" s="123"/>
      <c r="F80" s="123"/>
      <c r="G80" s="123"/>
      <c r="H80" s="123"/>
      <c r="I80" s="123"/>
    </row>
    <row r="81" spans="3:9" x14ac:dyDescent="0.2">
      <c r="C81" s="123"/>
      <c r="D81" s="123"/>
      <c r="E81" s="123"/>
      <c r="F81" s="123"/>
      <c r="G81" s="123"/>
      <c r="H81" s="123"/>
      <c r="I81" s="123"/>
    </row>
    <row r="82" spans="3:9" x14ac:dyDescent="0.2">
      <c r="C82" s="123"/>
      <c r="D82" s="123"/>
      <c r="E82" s="123"/>
      <c r="F82" s="123"/>
      <c r="G82" s="123"/>
      <c r="H82" s="123"/>
      <c r="I82" s="123"/>
    </row>
    <row r="83" spans="3:9" x14ac:dyDescent="0.2">
      <c r="C83" s="123"/>
      <c r="D83" s="123"/>
      <c r="E83" s="123"/>
      <c r="F83" s="123"/>
      <c r="G83" s="123"/>
      <c r="H83" s="123"/>
      <c r="I83" s="123"/>
    </row>
    <row r="84" spans="3:9" x14ac:dyDescent="0.2">
      <c r="C84" s="123"/>
      <c r="D84" s="123"/>
      <c r="E84" s="123"/>
      <c r="F84" s="123"/>
      <c r="G84" s="123"/>
      <c r="H84" s="123"/>
      <c r="I84" s="123"/>
    </row>
    <row r="85" spans="3:9" x14ac:dyDescent="0.2">
      <c r="C85" s="123"/>
      <c r="D85" s="123"/>
      <c r="E85" s="123"/>
      <c r="F85" s="123"/>
      <c r="G85" s="123"/>
      <c r="H85" s="123"/>
      <c r="I85" s="123"/>
    </row>
    <row r="86" spans="3:9" x14ac:dyDescent="0.2">
      <c r="C86" s="123"/>
      <c r="D86" s="123"/>
      <c r="E86" s="123"/>
      <c r="F86" s="123"/>
      <c r="G86" s="123"/>
      <c r="H86" s="123"/>
      <c r="I86" s="123"/>
    </row>
    <row r="87" spans="3:9" x14ac:dyDescent="0.2">
      <c r="C87" s="123"/>
      <c r="D87" s="123"/>
      <c r="E87" s="123"/>
      <c r="F87" s="123"/>
      <c r="G87" s="123"/>
      <c r="H87" s="123"/>
      <c r="I87" s="123"/>
    </row>
    <row r="88" spans="3:9" x14ac:dyDescent="0.2">
      <c r="C88" s="123"/>
      <c r="D88" s="123"/>
      <c r="E88" s="123"/>
      <c r="F88" s="123"/>
      <c r="G88" s="123"/>
      <c r="H88" s="123"/>
      <c r="I88" s="123"/>
    </row>
    <row r="89" spans="3:9" x14ac:dyDescent="0.2">
      <c r="C89" s="123"/>
      <c r="D89" s="123"/>
      <c r="E89" s="123"/>
      <c r="F89" s="123"/>
      <c r="G89" s="123"/>
      <c r="H89" s="123"/>
      <c r="I89" s="123"/>
    </row>
    <row r="90" spans="3:9" x14ac:dyDescent="0.2">
      <c r="C90" s="123"/>
      <c r="D90" s="123"/>
      <c r="E90" s="123"/>
      <c r="F90" s="123"/>
      <c r="G90" s="123"/>
      <c r="H90" s="123"/>
      <c r="I90" s="123"/>
    </row>
    <row r="91" spans="3:9" x14ac:dyDescent="0.2">
      <c r="C91" s="123"/>
      <c r="D91" s="123"/>
      <c r="E91" s="123"/>
      <c r="F91" s="123"/>
      <c r="G91" s="123"/>
      <c r="H91" s="123"/>
      <c r="I91" s="123"/>
    </row>
    <row r="92" spans="3:9" x14ac:dyDescent="0.2">
      <c r="C92" s="123"/>
      <c r="D92" s="123"/>
      <c r="E92" s="123"/>
      <c r="F92" s="123"/>
      <c r="G92" s="123"/>
      <c r="H92" s="123"/>
      <c r="I92" s="123"/>
    </row>
    <row r="93" spans="3:9" x14ac:dyDescent="0.2">
      <c r="C93" s="123"/>
      <c r="D93" s="123"/>
      <c r="E93" s="123"/>
      <c r="F93" s="123"/>
      <c r="G93" s="123"/>
      <c r="H93" s="123"/>
      <c r="I93" s="123"/>
    </row>
    <row r="94" spans="3:9" x14ac:dyDescent="0.2">
      <c r="C94" s="123"/>
      <c r="D94" s="123"/>
      <c r="E94" s="123"/>
      <c r="F94" s="123"/>
      <c r="G94" s="123"/>
      <c r="H94" s="123"/>
      <c r="I94" s="123"/>
    </row>
    <row r="95" spans="3:9" x14ac:dyDescent="0.2">
      <c r="C95" s="123"/>
      <c r="D95" s="123"/>
      <c r="E95" s="123"/>
      <c r="F95" s="123"/>
      <c r="G95" s="123"/>
      <c r="H95" s="123"/>
      <c r="I95" s="123"/>
    </row>
    <row r="96" spans="3:9" x14ac:dyDescent="0.2">
      <c r="C96" s="123"/>
      <c r="D96" s="123"/>
      <c r="E96" s="123"/>
      <c r="F96" s="123"/>
      <c r="G96" s="123"/>
      <c r="H96" s="123"/>
      <c r="I96" s="123"/>
    </row>
    <row r="97" spans="3:9" x14ac:dyDescent="0.2">
      <c r="C97" s="123"/>
      <c r="D97" s="123"/>
      <c r="E97" s="123"/>
      <c r="F97" s="123"/>
      <c r="G97" s="123"/>
      <c r="H97" s="123"/>
      <c r="I97" s="123"/>
    </row>
    <row r="98" spans="3:9" x14ac:dyDescent="0.2">
      <c r="C98" s="123"/>
      <c r="D98" s="123"/>
      <c r="E98" s="123"/>
      <c r="F98" s="123"/>
      <c r="G98" s="123"/>
      <c r="H98" s="123"/>
      <c r="I98" s="123"/>
    </row>
    <row r="99" spans="3:9" x14ac:dyDescent="0.2">
      <c r="C99" s="123"/>
      <c r="D99" s="123"/>
      <c r="E99" s="123"/>
      <c r="F99" s="123"/>
      <c r="G99" s="123"/>
      <c r="H99" s="123"/>
      <c r="I99" s="123"/>
    </row>
    <row r="100" spans="3:9" x14ac:dyDescent="0.2">
      <c r="C100" s="123"/>
      <c r="D100" s="123"/>
      <c r="E100" s="123"/>
      <c r="F100" s="123"/>
      <c r="G100" s="123"/>
      <c r="H100" s="123"/>
      <c r="I100" s="123"/>
    </row>
    <row r="101" spans="3:9" x14ac:dyDescent="0.2">
      <c r="C101" s="123"/>
      <c r="D101" s="123"/>
      <c r="E101" s="123"/>
      <c r="F101" s="123"/>
      <c r="G101" s="123"/>
      <c r="H101" s="123"/>
      <c r="I101" s="123"/>
    </row>
    <row r="102" spans="3:9" x14ac:dyDescent="0.2">
      <c r="C102" s="123"/>
      <c r="D102" s="123"/>
      <c r="E102" s="123"/>
      <c r="F102" s="123"/>
      <c r="G102" s="123"/>
      <c r="H102" s="123"/>
      <c r="I102" s="123"/>
    </row>
    <row r="103" spans="3:9" x14ac:dyDescent="0.2">
      <c r="C103" s="123"/>
      <c r="D103" s="123"/>
      <c r="E103" s="123"/>
      <c r="F103" s="123"/>
      <c r="G103" s="123"/>
      <c r="H103" s="123"/>
      <c r="I103" s="123"/>
    </row>
    <row r="104" spans="3:9" x14ac:dyDescent="0.2">
      <c r="C104" s="123"/>
      <c r="D104" s="123"/>
      <c r="E104" s="123"/>
      <c r="F104" s="123"/>
      <c r="G104" s="123"/>
      <c r="H104" s="123"/>
      <c r="I104" s="123"/>
    </row>
    <row r="105" spans="3:9" x14ac:dyDescent="0.2">
      <c r="C105" s="123"/>
      <c r="D105" s="123"/>
      <c r="E105" s="123"/>
      <c r="F105" s="123"/>
      <c r="G105" s="123"/>
      <c r="H105" s="123"/>
      <c r="I105" s="123"/>
    </row>
    <row r="106" spans="3:9" x14ac:dyDescent="0.2">
      <c r="C106" s="123"/>
      <c r="D106" s="123"/>
      <c r="E106" s="123"/>
      <c r="F106" s="123"/>
      <c r="G106" s="123"/>
      <c r="H106" s="123"/>
      <c r="I106" s="123"/>
    </row>
    <row r="107" spans="3:9" x14ac:dyDescent="0.2">
      <c r="C107" s="123"/>
      <c r="D107" s="123"/>
      <c r="E107" s="123"/>
      <c r="F107" s="123"/>
      <c r="G107" s="123"/>
      <c r="H107" s="123"/>
      <c r="I107" s="123"/>
    </row>
    <row r="108" spans="3:9" x14ac:dyDescent="0.2">
      <c r="C108" s="123"/>
      <c r="D108" s="123"/>
      <c r="E108" s="123"/>
      <c r="F108" s="123"/>
      <c r="G108" s="123"/>
      <c r="H108" s="123"/>
      <c r="I108" s="123"/>
    </row>
    <row r="109" spans="3:9" x14ac:dyDescent="0.2">
      <c r="C109" s="123"/>
      <c r="D109" s="123"/>
      <c r="E109" s="123"/>
      <c r="F109" s="123"/>
      <c r="G109" s="123"/>
      <c r="H109" s="123"/>
      <c r="I109" s="123"/>
    </row>
    <row r="110" spans="3:9" x14ac:dyDescent="0.2">
      <c r="C110" s="123"/>
      <c r="D110" s="123"/>
      <c r="E110" s="123"/>
      <c r="F110" s="123"/>
      <c r="G110" s="123"/>
      <c r="H110" s="123"/>
      <c r="I110" s="123"/>
    </row>
    <row r="111" spans="3:9" x14ac:dyDescent="0.2">
      <c r="C111" s="123"/>
      <c r="D111" s="123"/>
      <c r="E111" s="123"/>
      <c r="F111" s="123"/>
      <c r="G111" s="123"/>
      <c r="H111" s="123"/>
      <c r="I111" s="123"/>
    </row>
    <row r="112" spans="3:9" x14ac:dyDescent="0.2">
      <c r="C112" s="123"/>
      <c r="D112" s="123"/>
      <c r="E112" s="123"/>
      <c r="F112" s="123"/>
      <c r="G112" s="123"/>
      <c r="H112" s="123"/>
      <c r="I112" s="123"/>
    </row>
    <row r="113" spans="3:9" x14ac:dyDescent="0.2">
      <c r="C113" s="123"/>
      <c r="D113" s="123"/>
      <c r="E113" s="123"/>
      <c r="F113" s="123"/>
      <c r="G113" s="123"/>
      <c r="H113" s="123"/>
      <c r="I113" s="123"/>
    </row>
    <row r="114" spans="3:9" x14ac:dyDescent="0.2">
      <c r="C114" s="123"/>
      <c r="D114" s="123"/>
      <c r="E114" s="123"/>
      <c r="F114" s="123"/>
      <c r="G114" s="123"/>
      <c r="H114" s="123"/>
      <c r="I114" s="123"/>
    </row>
    <row r="115" spans="3:9" x14ac:dyDescent="0.2">
      <c r="C115" s="123"/>
      <c r="D115" s="123"/>
      <c r="E115" s="123"/>
      <c r="F115" s="123"/>
      <c r="G115" s="123"/>
      <c r="H115" s="123"/>
      <c r="I115" s="123"/>
    </row>
    <row r="116" spans="3:9" x14ac:dyDescent="0.2">
      <c r="C116" s="123"/>
      <c r="D116" s="123"/>
      <c r="E116" s="123"/>
      <c r="F116" s="123"/>
      <c r="G116" s="123"/>
      <c r="H116" s="123"/>
      <c r="I116" s="123"/>
    </row>
    <row r="117" spans="3:9" x14ac:dyDescent="0.2">
      <c r="C117" s="123"/>
      <c r="D117" s="123"/>
      <c r="E117" s="123"/>
      <c r="F117" s="123"/>
      <c r="G117" s="123"/>
      <c r="H117" s="123"/>
      <c r="I117" s="123"/>
    </row>
    <row r="118" spans="3:9" x14ac:dyDescent="0.2">
      <c r="C118" s="123"/>
      <c r="D118" s="123"/>
      <c r="E118" s="123"/>
      <c r="F118" s="123"/>
      <c r="G118" s="123"/>
      <c r="H118" s="123"/>
      <c r="I118" s="123"/>
    </row>
    <row r="119" spans="3:9" x14ac:dyDescent="0.2">
      <c r="C119" s="123"/>
      <c r="D119" s="123"/>
      <c r="E119" s="123"/>
      <c r="F119" s="123"/>
      <c r="G119" s="123"/>
      <c r="H119" s="123"/>
      <c r="I119" s="123"/>
    </row>
    <row r="120" spans="3:9" x14ac:dyDescent="0.2">
      <c r="C120" s="123"/>
      <c r="D120" s="123"/>
      <c r="E120" s="123"/>
      <c r="F120" s="123"/>
      <c r="G120" s="123"/>
      <c r="H120" s="123"/>
      <c r="I120" s="123"/>
    </row>
    <row r="121" spans="3:9" x14ac:dyDescent="0.2">
      <c r="C121" s="123"/>
      <c r="D121" s="123"/>
      <c r="E121" s="123"/>
      <c r="F121" s="123"/>
      <c r="G121" s="123"/>
      <c r="H121" s="123"/>
      <c r="I121" s="123"/>
    </row>
    <row r="122" spans="3:9" x14ac:dyDescent="0.2">
      <c r="C122" s="123"/>
      <c r="D122" s="123"/>
      <c r="E122" s="123"/>
      <c r="F122" s="123"/>
      <c r="G122" s="123"/>
      <c r="H122" s="123"/>
      <c r="I122" s="123"/>
    </row>
    <row r="123" spans="3:9" x14ac:dyDescent="0.2">
      <c r="C123" s="123"/>
      <c r="D123" s="123"/>
      <c r="E123" s="123"/>
      <c r="F123" s="123"/>
      <c r="G123" s="123"/>
      <c r="H123" s="123"/>
      <c r="I123" s="123"/>
    </row>
    <row r="124" spans="3:9" x14ac:dyDescent="0.2">
      <c r="C124" s="123"/>
      <c r="D124" s="123"/>
      <c r="E124" s="123"/>
      <c r="F124" s="123"/>
      <c r="G124" s="123"/>
      <c r="H124" s="123"/>
      <c r="I124" s="123"/>
    </row>
    <row r="125" spans="3:9" x14ac:dyDescent="0.2">
      <c r="C125" s="123"/>
      <c r="D125" s="123"/>
      <c r="E125" s="123"/>
      <c r="F125" s="123"/>
      <c r="G125" s="123"/>
      <c r="H125" s="123"/>
      <c r="I125" s="123"/>
    </row>
    <row r="126" spans="3:9" x14ac:dyDescent="0.2">
      <c r="C126" s="123"/>
      <c r="D126" s="123"/>
      <c r="E126" s="123"/>
      <c r="F126" s="123"/>
      <c r="G126" s="123"/>
      <c r="H126" s="123"/>
      <c r="I126" s="123"/>
    </row>
    <row r="127" spans="3:9" x14ac:dyDescent="0.2">
      <c r="C127" s="123"/>
      <c r="D127" s="123"/>
      <c r="E127" s="123"/>
      <c r="F127" s="123"/>
      <c r="G127" s="123"/>
      <c r="H127" s="123"/>
      <c r="I127" s="123"/>
    </row>
    <row r="128" spans="3:9" x14ac:dyDescent="0.2">
      <c r="C128" s="123"/>
      <c r="D128" s="123"/>
      <c r="E128" s="123"/>
      <c r="F128" s="123"/>
      <c r="G128" s="123"/>
      <c r="H128" s="123"/>
      <c r="I128" s="123"/>
    </row>
    <row r="129" spans="3:9" x14ac:dyDescent="0.2">
      <c r="C129" s="123"/>
      <c r="D129" s="123"/>
      <c r="E129" s="123"/>
      <c r="F129" s="123"/>
      <c r="G129" s="123"/>
      <c r="H129" s="123"/>
      <c r="I129" s="123"/>
    </row>
    <row r="130" spans="3:9" x14ac:dyDescent="0.2">
      <c r="C130" s="123"/>
      <c r="D130" s="123"/>
      <c r="E130" s="123"/>
      <c r="F130" s="123"/>
      <c r="G130" s="123"/>
      <c r="H130" s="123"/>
      <c r="I130" s="123"/>
    </row>
    <row r="131" spans="3:9" x14ac:dyDescent="0.2">
      <c r="C131" s="123"/>
      <c r="D131" s="123"/>
      <c r="E131" s="123"/>
      <c r="F131" s="123"/>
      <c r="G131" s="123"/>
      <c r="H131" s="123"/>
      <c r="I131" s="123"/>
    </row>
    <row r="132" spans="3:9" x14ac:dyDescent="0.2">
      <c r="C132" s="123"/>
      <c r="D132" s="123"/>
      <c r="E132" s="123"/>
      <c r="F132" s="123"/>
      <c r="G132" s="123"/>
      <c r="H132" s="123"/>
      <c r="I132" s="123"/>
    </row>
    <row r="133" spans="3:9" x14ac:dyDescent="0.2">
      <c r="C133" s="123"/>
      <c r="D133" s="123"/>
      <c r="E133" s="123"/>
      <c r="F133" s="123"/>
      <c r="G133" s="123"/>
      <c r="H133" s="123"/>
      <c r="I133" s="123"/>
    </row>
    <row r="134" spans="3:9" x14ac:dyDescent="0.2">
      <c r="C134" s="123"/>
      <c r="D134" s="123"/>
      <c r="E134" s="123"/>
      <c r="F134" s="123"/>
      <c r="G134" s="123"/>
      <c r="H134" s="123"/>
      <c r="I134" s="123"/>
    </row>
    <row r="135" spans="3:9" x14ac:dyDescent="0.2">
      <c r="C135" s="123"/>
      <c r="D135" s="123"/>
      <c r="E135" s="123"/>
      <c r="F135" s="123"/>
      <c r="G135" s="123"/>
      <c r="H135" s="123"/>
      <c r="I135" s="123"/>
    </row>
    <row r="136" spans="3:9" x14ac:dyDescent="0.2">
      <c r="C136" s="123"/>
      <c r="D136" s="123"/>
      <c r="E136" s="123"/>
      <c r="F136" s="123"/>
      <c r="G136" s="123"/>
      <c r="H136" s="123"/>
      <c r="I136" s="123"/>
    </row>
    <row r="137" spans="3:9" x14ac:dyDescent="0.2">
      <c r="C137" s="123"/>
      <c r="D137" s="123"/>
      <c r="E137" s="123"/>
      <c r="F137" s="123"/>
      <c r="G137" s="123"/>
      <c r="H137" s="123"/>
      <c r="I137" s="123"/>
    </row>
    <row r="138" spans="3:9" x14ac:dyDescent="0.2">
      <c r="C138" s="123"/>
      <c r="D138" s="123"/>
      <c r="E138" s="123"/>
      <c r="F138" s="123"/>
      <c r="G138" s="123"/>
      <c r="H138" s="123"/>
      <c r="I138" s="123"/>
    </row>
    <row r="139" spans="3:9" x14ac:dyDescent="0.2">
      <c r="C139" s="123"/>
      <c r="D139" s="123"/>
      <c r="E139" s="123"/>
      <c r="F139" s="123"/>
      <c r="G139" s="123"/>
      <c r="H139" s="123"/>
      <c r="I139" s="123"/>
    </row>
    <row r="140" spans="3:9" x14ac:dyDescent="0.2">
      <c r="C140" s="123"/>
      <c r="D140" s="123"/>
      <c r="E140" s="123"/>
      <c r="F140" s="123"/>
      <c r="G140" s="123"/>
      <c r="H140" s="123"/>
      <c r="I140" s="123"/>
    </row>
    <row r="141" spans="3:9" x14ac:dyDescent="0.2">
      <c r="C141" s="123"/>
      <c r="D141" s="123"/>
      <c r="E141" s="123"/>
      <c r="F141" s="123"/>
      <c r="G141" s="123"/>
      <c r="H141" s="123"/>
      <c r="I141" s="123"/>
    </row>
    <row r="142" spans="3:9" x14ac:dyDescent="0.2">
      <c r="C142" s="123"/>
      <c r="D142" s="123"/>
      <c r="E142" s="123"/>
      <c r="F142" s="123"/>
      <c r="G142" s="123"/>
      <c r="H142" s="123"/>
      <c r="I142" s="123"/>
    </row>
    <row r="143" spans="3:9" x14ac:dyDescent="0.2">
      <c r="C143" s="123"/>
      <c r="D143" s="123"/>
      <c r="E143" s="123"/>
      <c r="F143" s="123"/>
      <c r="G143" s="123"/>
      <c r="H143" s="123"/>
      <c r="I143" s="123"/>
    </row>
    <row r="144" spans="3:9" x14ac:dyDescent="0.2">
      <c r="C144" s="123"/>
      <c r="D144" s="123"/>
      <c r="E144" s="123"/>
      <c r="F144" s="123"/>
      <c r="G144" s="123"/>
      <c r="H144" s="123"/>
      <c r="I144" s="123"/>
    </row>
    <row r="145" spans="3:9" x14ac:dyDescent="0.2">
      <c r="C145" s="123"/>
      <c r="D145" s="123"/>
      <c r="E145" s="123"/>
      <c r="F145" s="123"/>
      <c r="G145" s="123"/>
      <c r="H145" s="123"/>
      <c r="I145" s="123"/>
    </row>
    <row r="146" spans="3:9" x14ac:dyDescent="0.2">
      <c r="C146" s="123"/>
      <c r="D146" s="123"/>
      <c r="E146" s="123"/>
      <c r="F146" s="123"/>
      <c r="G146" s="123"/>
      <c r="H146" s="123"/>
      <c r="I146" s="123"/>
    </row>
    <row r="147" spans="3:9" x14ac:dyDescent="0.2">
      <c r="C147" s="123"/>
      <c r="D147" s="123"/>
      <c r="E147" s="123"/>
      <c r="F147" s="123"/>
      <c r="G147" s="123"/>
      <c r="H147" s="123"/>
      <c r="I147" s="123"/>
    </row>
    <row r="148" spans="3:9" x14ac:dyDescent="0.2">
      <c r="C148" s="123"/>
      <c r="D148" s="123"/>
      <c r="E148" s="123"/>
      <c r="F148" s="123"/>
      <c r="G148" s="123"/>
      <c r="H148" s="123"/>
      <c r="I148" s="123"/>
    </row>
    <row r="149" spans="3:9" x14ac:dyDescent="0.2">
      <c r="C149" s="123"/>
      <c r="D149" s="123"/>
      <c r="E149" s="123"/>
      <c r="F149" s="123"/>
      <c r="G149" s="123"/>
      <c r="H149" s="123"/>
      <c r="I149" s="123"/>
    </row>
    <row r="150" spans="3:9" x14ac:dyDescent="0.2">
      <c r="C150" s="123"/>
      <c r="D150" s="123"/>
      <c r="E150" s="123"/>
      <c r="F150" s="123"/>
      <c r="G150" s="123"/>
      <c r="H150" s="123"/>
      <c r="I150" s="123"/>
    </row>
    <row r="151" spans="3:9" x14ac:dyDescent="0.2">
      <c r="C151" s="123"/>
      <c r="D151" s="123"/>
      <c r="E151" s="123"/>
      <c r="F151" s="123"/>
      <c r="G151" s="123"/>
      <c r="H151" s="123"/>
      <c r="I151" s="123"/>
    </row>
    <row r="152" spans="3:9" x14ac:dyDescent="0.2">
      <c r="C152" s="123"/>
      <c r="D152" s="123"/>
      <c r="E152" s="123"/>
      <c r="F152" s="123"/>
      <c r="G152" s="123"/>
      <c r="H152" s="123"/>
      <c r="I152" s="123"/>
    </row>
    <row r="153" spans="3:9" x14ac:dyDescent="0.2">
      <c r="C153" s="123"/>
      <c r="D153" s="123"/>
      <c r="E153" s="123"/>
      <c r="F153" s="123"/>
      <c r="G153" s="123"/>
      <c r="H153" s="123"/>
      <c r="I153" s="123"/>
    </row>
    <row r="154" spans="3:9" x14ac:dyDescent="0.2">
      <c r="C154" s="123"/>
      <c r="D154" s="123"/>
      <c r="E154" s="123"/>
      <c r="F154" s="123"/>
      <c r="G154" s="123"/>
      <c r="H154" s="123"/>
      <c r="I154" s="123"/>
    </row>
    <row r="155" spans="3:9" x14ac:dyDescent="0.2">
      <c r="C155" s="123"/>
      <c r="D155" s="123"/>
      <c r="E155" s="123"/>
      <c r="F155" s="123"/>
      <c r="G155" s="123"/>
      <c r="H155" s="123"/>
      <c r="I155" s="123"/>
    </row>
    <row r="156" spans="3:9" x14ac:dyDescent="0.2">
      <c r="C156" s="123"/>
      <c r="D156" s="123"/>
      <c r="E156" s="123"/>
      <c r="F156" s="123"/>
      <c r="G156" s="123"/>
      <c r="H156" s="123"/>
      <c r="I156" s="123"/>
    </row>
    <row r="157" spans="3:9" x14ac:dyDescent="0.2">
      <c r="C157" s="123"/>
      <c r="D157" s="123"/>
      <c r="E157" s="123"/>
      <c r="F157" s="123"/>
      <c r="G157" s="123"/>
      <c r="H157" s="123"/>
      <c r="I157" s="123"/>
    </row>
    <row r="158" spans="3:9" x14ac:dyDescent="0.2">
      <c r="C158" s="123"/>
      <c r="D158" s="123"/>
      <c r="E158" s="123"/>
      <c r="F158" s="123"/>
      <c r="G158" s="123"/>
      <c r="H158" s="123"/>
      <c r="I158" s="123"/>
    </row>
    <row r="159" spans="3:9" x14ac:dyDescent="0.2">
      <c r="C159" s="123"/>
      <c r="D159" s="123"/>
      <c r="E159" s="123"/>
      <c r="F159" s="123"/>
      <c r="G159" s="123"/>
      <c r="H159" s="123"/>
      <c r="I159" s="123"/>
    </row>
    <row r="160" spans="3:9" x14ac:dyDescent="0.2">
      <c r="C160" s="123"/>
      <c r="D160" s="123"/>
      <c r="E160" s="123"/>
      <c r="F160" s="123"/>
      <c r="G160" s="123"/>
      <c r="H160" s="123"/>
      <c r="I160" s="123"/>
    </row>
    <row r="161" spans="3:9" x14ac:dyDescent="0.2">
      <c r="C161" s="123"/>
      <c r="D161" s="123"/>
      <c r="E161" s="123"/>
      <c r="F161" s="123"/>
      <c r="G161" s="123"/>
      <c r="H161" s="123"/>
      <c r="I161" s="123"/>
    </row>
    <row r="162" spans="3:9" x14ac:dyDescent="0.2">
      <c r="C162" s="123"/>
      <c r="D162" s="123"/>
      <c r="E162" s="123"/>
      <c r="F162" s="123"/>
      <c r="G162" s="123"/>
      <c r="H162" s="123"/>
      <c r="I162" s="123"/>
    </row>
    <row r="163" spans="3:9" x14ac:dyDescent="0.2">
      <c r="C163" s="123"/>
      <c r="D163" s="123"/>
      <c r="E163" s="123"/>
      <c r="F163" s="123"/>
      <c r="G163" s="123"/>
      <c r="H163" s="123"/>
      <c r="I163" s="123"/>
    </row>
    <row r="164" spans="3:9" x14ac:dyDescent="0.2">
      <c r="C164" s="123"/>
      <c r="D164" s="123"/>
      <c r="E164" s="123"/>
      <c r="F164" s="123"/>
      <c r="G164" s="123"/>
      <c r="H164" s="123"/>
      <c r="I164" s="123"/>
    </row>
    <row r="165" spans="3:9" x14ac:dyDescent="0.2">
      <c r="C165" s="123"/>
      <c r="D165" s="123"/>
      <c r="E165" s="123"/>
      <c r="F165" s="123"/>
      <c r="G165" s="123"/>
      <c r="H165" s="123"/>
      <c r="I165" s="123"/>
    </row>
    <row r="166" spans="3:9" x14ac:dyDescent="0.2">
      <c r="C166" s="123"/>
      <c r="D166" s="123"/>
      <c r="E166" s="123"/>
      <c r="F166" s="123"/>
      <c r="G166" s="123"/>
      <c r="H166" s="123"/>
      <c r="I166" s="123"/>
    </row>
    <row r="167" spans="3:9" x14ac:dyDescent="0.2">
      <c r="C167" s="123"/>
      <c r="D167" s="123"/>
      <c r="E167" s="123"/>
      <c r="F167" s="123"/>
      <c r="G167" s="123"/>
      <c r="H167" s="123"/>
      <c r="I167" s="123"/>
    </row>
    <row r="168" spans="3:9" x14ac:dyDescent="0.2">
      <c r="C168" s="123"/>
      <c r="D168" s="123"/>
      <c r="E168" s="123"/>
      <c r="F168" s="123"/>
      <c r="G168" s="123"/>
      <c r="H168" s="123"/>
      <c r="I168" s="123"/>
    </row>
    <row r="169" spans="3:9" x14ac:dyDescent="0.2">
      <c r="C169" s="123"/>
      <c r="D169" s="123"/>
      <c r="E169" s="123"/>
      <c r="F169" s="123"/>
      <c r="G169" s="123"/>
      <c r="H169" s="123"/>
      <c r="I169" s="123"/>
    </row>
    <row r="170" spans="3:9" x14ac:dyDescent="0.2">
      <c r="C170" s="123"/>
      <c r="D170" s="123"/>
      <c r="E170" s="123"/>
      <c r="F170" s="123"/>
      <c r="G170" s="123"/>
      <c r="H170" s="123"/>
      <c r="I170" s="123"/>
    </row>
    <row r="171" spans="3:9" x14ac:dyDescent="0.2">
      <c r="C171" s="123"/>
      <c r="D171" s="123"/>
      <c r="E171" s="123"/>
      <c r="F171" s="123"/>
      <c r="G171" s="123"/>
      <c r="H171" s="123"/>
      <c r="I171" s="123"/>
    </row>
    <row r="172" spans="3:9" x14ac:dyDescent="0.2">
      <c r="C172" s="123"/>
      <c r="D172" s="123"/>
      <c r="E172" s="123"/>
      <c r="F172" s="123"/>
      <c r="G172" s="123"/>
      <c r="H172" s="123"/>
      <c r="I172" s="123"/>
    </row>
    <row r="173" spans="3:9" x14ac:dyDescent="0.2">
      <c r="C173" s="123"/>
      <c r="D173" s="123"/>
      <c r="E173" s="123"/>
      <c r="F173" s="123"/>
      <c r="G173" s="123"/>
      <c r="H173" s="123"/>
      <c r="I173" s="123"/>
    </row>
    <row r="174" spans="3:9" x14ac:dyDescent="0.2">
      <c r="C174" s="123"/>
      <c r="D174" s="123"/>
      <c r="E174" s="123"/>
      <c r="F174" s="123"/>
      <c r="G174" s="123"/>
      <c r="H174" s="123"/>
      <c r="I174" s="123"/>
    </row>
    <row r="175" spans="3:9" x14ac:dyDescent="0.2">
      <c r="C175" s="123"/>
      <c r="D175" s="123"/>
      <c r="E175" s="123"/>
      <c r="F175" s="123"/>
      <c r="G175" s="123"/>
      <c r="H175" s="123"/>
      <c r="I175" s="123"/>
    </row>
    <row r="176" spans="3:9" x14ac:dyDescent="0.2">
      <c r="C176" s="123"/>
      <c r="D176" s="123"/>
      <c r="E176" s="123"/>
      <c r="F176" s="123"/>
      <c r="G176" s="123"/>
      <c r="H176" s="123"/>
      <c r="I176" s="123"/>
    </row>
    <row r="177" spans="3:9" x14ac:dyDescent="0.2">
      <c r="C177" s="123"/>
      <c r="D177" s="123"/>
      <c r="E177" s="123"/>
      <c r="F177" s="123"/>
      <c r="G177" s="123"/>
      <c r="H177" s="123"/>
      <c r="I177" s="123"/>
    </row>
    <row r="178" spans="3:9" x14ac:dyDescent="0.2">
      <c r="C178" s="123"/>
      <c r="D178" s="123"/>
      <c r="E178" s="123"/>
      <c r="F178" s="123"/>
      <c r="G178" s="123"/>
      <c r="H178" s="123"/>
      <c r="I178" s="123"/>
    </row>
    <row r="179" spans="3:9" x14ac:dyDescent="0.2">
      <c r="C179" s="123"/>
      <c r="D179" s="123"/>
      <c r="E179" s="123"/>
      <c r="F179" s="123"/>
      <c r="G179" s="123"/>
      <c r="H179" s="123"/>
      <c r="I179" s="123"/>
    </row>
    <row r="180" spans="3:9" x14ac:dyDescent="0.2">
      <c r="C180" s="123"/>
      <c r="D180" s="123"/>
      <c r="E180" s="123"/>
      <c r="F180" s="123"/>
      <c r="G180" s="123"/>
      <c r="H180" s="123"/>
      <c r="I180" s="123"/>
    </row>
  </sheetData>
  <mergeCells count="7">
    <mergeCell ref="B1:I1"/>
    <mergeCell ref="B3:I3"/>
    <mergeCell ref="B5:B7"/>
    <mergeCell ref="I5:I6"/>
    <mergeCell ref="C5:F5"/>
    <mergeCell ref="C7:H7"/>
    <mergeCell ref="G5:H5"/>
  </mergeCells>
  <hyperlinks>
    <hyperlink ref="B1:C1" location="Cuprins_ro!B4" display="I. Balanța de plăți a Republicii Moldova în trimestrul I 2023 (date provizorii)" xr:uid="{F3921994-28F9-40DE-8954-9914989091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Q32"/>
  <sheetViews>
    <sheetView showGridLines="0" showRowColHeaders="0" zoomScaleNormal="100" workbookViewId="0"/>
  </sheetViews>
  <sheetFormatPr defaultColWidth="9.140625" defaultRowHeight="14.25" x14ac:dyDescent="0.2"/>
  <cols>
    <col min="1" max="1" customWidth="true" style="126" width="5.7109375" collapsed="false"/>
    <col min="2" max="2" customWidth="true" style="126" width="30.0" collapsed="false"/>
    <col min="3" max="8" customWidth="true" style="127" width="12.0" collapsed="false"/>
    <col min="9" max="220" customWidth="true" style="126" width="9.140625" collapsed="false"/>
    <col min="221" max="16384" style="126" width="9.140625" collapsed="false"/>
  </cols>
  <sheetData>
    <row r="1" spans="2:9" s="578" customFormat="1" x14ac:dyDescent="0.2">
      <c r="B1" s="752" t="s">
        <v>205</v>
      </c>
      <c r="C1" s="753"/>
      <c r="D1" s="753"/>
      <c r="E1" s="753"/>
      <c r="F1" s="753"/>
      <c r="G1" s="753"/>
      <c r="H1" s="753"/>
    </row>
    <row r="2" spans="2:9" s="8" customFormat="1" ht="11.25" customHeight="1" x14ac:dyDescent="0.2">
      <c r="B2" s="11"/>
      <c r="C2" s="11"/>
      <c r="D2" s="11"/>
      <c r="E2" s="11"/>
      <c r="F2" s="11"/>
      <c r="G2" s="11"/>
      <c r="H2" s="11"/>
    </row>
    <row r="3" spans="2:9" s="40" customFormat="1" ht="30" customHeight="1" x14ac:dyDescent="0.25">
      <c r="B3" s="754" t="s">
        <v>218</v>
      </c>
      <c r="C3" s="754"/>
      <c r="D3" s="754"/>
      <c r="E3" s="754"/>
      <c r="F3" s="754"/>
      <c r="G3" s="754"/>
      <c r="H3" s="754"/>
    </row>
    <row r="4" spans="2:9" s="8" customFormat="1" ht="5.0999999999999996" customHeight="1" x14ac:dyDescent="0.2">
      <c r="B4" s="124"/>
      <c r="C4" s="124"/>
      <c r="D4" s="124"/>
      <c r="E4" s="124"/>
      <c r="F4" s="124"/>
      <c r="G4" s="124"/>
      <c r="H4" s="124"/>
    </row>
    <row r="5" spans="2:9" s="204" customFormat="1" x14ac:dyDescent="0.2">
      <c r="B5" s="755" t="s">
        <v>243</v>
      </c>
      <c r="C5" s="755"/>
      <c r="D5" s="755"/>
      <c r="E5" s="755"/>
      <c r="F5" s="755"/>
      <c r="G5" s="755"/>
      <c r="H5" s="755"/>
    </row>
    <row r="6" spans="2:9" s="8" customFormat="1" x14ac:dyDescent="0.2">
      <c r="B6" s="126"/>
      <c r="C6" s="127"/>
      <c r="D6" s="127"/>
      <c r="E6" s="127"/>
      <c r="F6" s="127"/>
      <c r="G6" s="127"/>
      <c r="H6" s="127"/>
    </row>
    <row r="7" spans="2:9" x14ac:dyDescent="0.2">
      <c r="C7" s="126"/>
      <c r="D7" s="126"/>
      <c r="E7" s="126"/>
      <c r="F7" s="126"/>
      <c r="G7" s="126"/>
      <c r="H7" s="126"/>
    </row>
    <row r="8" spans="2:9" x14ac:dyDescent="0.2">
      <c r="C8" s="126"/>
      <c r="D8" s="126"/>
      <c r="E8" s="126"/>
      <c r="F8" s="126"/>
      <c r="G8" s="126"/>
      <c r="H8" s="126"/>
    </row>
    <row r="9" spans="2:9" x14ac:dyDescent="0.2">
      <c r="C9" s="126"/>
      <c r="D9" s="126"/>
      <c r="E9" s="126"/>
      <c r="F9" s="126"/>
      <c r="G9" s="126"/>
      <c r="H9" s="126"/>
    </row>
    <row r="10" spans="2:9" x14ac:dyDescent="0.2">
      <c r="C10" s="126"/>
      <c r="D10" s="126"/>
      <c r="E10" s="126"/>
      <c r="F10" s="126"/>
      <c r="G10" s="126"/>
      <c r="H10" s="126"/>
    </row>
    <row r="11" spans="2:9" x14ac:dyDescent="0.2">
      <c r="C11" s="126"/>
      <c r="D11" s="126"/>
      <c r="E11" s="126"/>
      <c r="F11" s="126"/>
      <c r="G11" s="126"/>
      <c r="H11" s="126"/>
    </row>
    <row r="14" spans="2:9" x14ac:dyDescent="0.2">
      <c r="I14" s="216"/>
    </row>
    <row r="25" spans="2:17" s="631" customFormat="1" ht="10.5" x14ac:dyDescent="0.15">
      <c r="B25" s="498" t="s">
        <v>262</v>
      </c>
      <c r="C25" s="630"/>
      <c r="D25" s="630"/>
      <c r="E25" s="630"/>
      <c r="F25" s="630"/>
      <c r="G25" s="630"/>
      <c r="H25" s="630"/>
    </row>
    <row r="26" spans="2:17" ht="15" customHeight="1" x14ac:dyDescent="0.2">
      <c r="B26" s="247"/>
      <c r="H26" s="235"/>
    </row>
    <row r="27" spans="2:17" ht="11.25" customHeight="1" x14ac:dyDescent="0.2">
      <c r="B27" s="801"/>
      <c r="C27" s="802">
        <v>2024</v>
      </c>
      <c r="D27" s="803"/>
      <c r="E27" s="803"/>
      <c r="F27" s="804"/>
      <c r="G27" s="802">
        <v>2025</v>
      </c>
      <c r="H27" s="804"/>
    </row>
    <row r="28" spans="2:17" s="631" customFormat="1" ht="10.5" x14ac:dyDescent="0.15">
      <c r="B28" s="801"/>
      <c r="C28" s="482" t="s">
        <v>186</v>
      </c>
      <c r="D28" s="482" t="s">
        <v>182</v>
      </c>
      <c r="E28" s="482" t="s">
        <v>183</v>
      </c>
      <c r="F28" s="483" t="s">
        <v>88</v>
      </c>
      <c r="G28" s="482" t="s">
        <v>186</v>
      </c>
      <c r="H28" s="228" t="s">
        <v>0</v>
      </c>
    </row>
    <row r="29" spans="2:17" s="631" customFormat="1" ht="10.5" x14ac:dyDescent="0.15">
      <c r="B29" s="129" t="s">
        <v>303</v>
      </c>
      <c r="C29" s="632">
        <v>-1085.0300000000002</v>
      </c>
      <c r="D29" s="632">
        <v>-1373.8100000000006</v>
      </c>
      <c r="E29" s="632">
        <v>-1594.6700000000005</v>
      </c>
      <c r="F29" s="632">
        <v>-1565.4599999999996</v>
      </c>
      <c r="G29" s="632">
        <v>-1625.7311515199997</v>
      </c>
      <c r="H29" s="632">
        <v>-1730.9284177699997</v>
      </c>
      <c r="L29" s="21"/>
      <c r="M29" s="21"/>
      <c r="N29" s="21"/>
      <c r="O29" s="21"/>
      <c r="P29" s="21"/>
      <c r="Q29" s="21"/>
    </row>
    <row r="30" spans="2:17" s="631" customFormat="1" ht="10.5" x14ac:dyDescent="0.15">
      <c r="B30" s="559" t="s">
        <v>129</v>
      </c>
      <c r="C30" s="633">
        <v>-745.27045237825951</v>
      </c>
      <c r="D30" s="633">
        <v>-905.17740333714653</v>
      </c>
      <c r="E30" s="633">
        <v>-970.67107863749516</v>
      </c>
      <c r="F30" s="633">
        <v>-986.54016704472292</v>
      </c>
      <c r="G30" s="633">
        <v>-1118.4783011978636</v>
      </c>
      <c r="H30" s="633">
        <v>-1101.9183787635732</v>
      </c>
      <c r="L30" s="21"/>
      <c r="M30" s="21"/>
      <c r="N30" s="21"/>
      <c r="O30" s="21"/>
      <c r="P30" s="21"/>
      <c r="Q30" s="21"/>
    </row>
    <row r="31" spans="2:17" s="631" customFormat="1" ht="10.5" x14ac:dyDescent="0.15">
      <c r="B31" s="130" t="s">
        <v>304</v>
      </c>
      <c r="C31" s="633">
        <v>-8.7691825236449006</v>
      </c>
      <c r="D31" s="633">
        <v>2.2285813471085589</v>
      </c>
      <c r="E31" s="633">
        <v>-34.415129116271061</v>
      </c>
      <c r="F31" s="633">
        <v>-35.185911655675909</v>
      </c>
      <c r="G31" s="633">
        <v>-17.141042480013894</v>
      </c>
      <c r="H31" s="633">
        <v>-2.0376999095782651</v>
      </c>
      <c r="L31" s="21"/>
      <c r="M31" s="21"/>
      <c r="N31" s="21"/>
      <c r="O31" s="21"/>
      <c r="P31" s="21"/>
      <c r="Q31" s="21"/>
    </row>
    <row r="32" spans="2:17" s="631" customFormat="1" ht="10.5" x14ac:dyDescent="0.15">
      <c r="B32" s="130" t="s">
        <v>305</v>
      </c>
      <c r="C32" s="633">
        <v>-330.99426751809563</v>
      </c>
      <c r="D32" s="633">
        <v>-470.86596865996273</v>
      </c>
      <c r="E32" s="633">
        <v>-589.58650622623429</v>
      </c>
      <c r="F32" s="633">
        <v>-543.73552614960067</v>
      </c>
      <c r="G32" s="633">
        <v>-490.10982694212237</v>
      </c>
      <c r="H32" s="633">
        <v>-626.97163447684818</v>
      </c>
      <c r="L32" s="21"/>
      <c r="M32" s="21"/>
      <c r="N32" s="21"/>
      <c r="O32" s="21"/>
      <c r="P32" s="21"/>
      <c r="Q32" s="21"/>
    </row>
  </sheetData>
  <mergeCells count="6">
    <mergeCell ref="B1:H1"/>
    <mergeCell ref="B3:H3"/>
    <mergeCell ref="B27:B28"/>
    <mergeCell ref="C27:F27"/>
    <mergeCell ref="B5:H5"/>
    <mergeCell ref="G27:H27"/>
  </mergeCells>
  <hyperlinks>
    <hyperlink ref="B1:C1" location="Cuprins_ro!B4" display="I. Balanța de plăți a Republicii Moldova în trimestrul I 2023 (date provizorii)" xr:uid="{CA2D3D3B-0AD6-4547-B312-0A18209BDB2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c97bd0c5-a21d-47fd-bee5-f15a90a27aa8</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18</vt:i4>
      </vt:variant>
    </vt:vector>
  </HeadingPairs>
  <TitlesOfParts>
    <vt:vector size="63" baseType="lpstr">
      <vt:lpstr>Cuprins_ro</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lpstr>'T7'!_Hlk164784777</vt:lpstr>
      <vt:lpstr>'T3'!_Hlk82694268</vt:lpstr>
      <vt:lpstr>'D8'!_Ref127958692</vt:lpstr>
      <vt:lpstr>'D9'!_Ref127959271</vt:lpstr>
      <vt:lpstr>'T6'!_Ref127980868</vt:lpstr>
      <vt:lpstr>'T4'!_Ref127981012</vt:lpstr>
      <vt:lpstr>'T5'!_Ref127981012</vt:lpstr>
      <vt:lpstr>'T8'!_Ref128036424</vt:lpstr>
      <vt:lpstr>'T9'!_Ref128036509</vt:lpstr>
      <vt:lpstr>'T10'!_Ref128036591</vt:lpstr>
      <vt:lpstr>'T12'!_Ref128036795</vt:lpstr>
      <vt:lpstr>'T13'!_Ref128036938</vt:lpstr>
      <vt:lpstr>'T14'!_Ref128036938</vt:lpstr>
      <vt:lpstr>'T16'!_Ref128036938</vt:lpstr>
      <vt:lpstr>'T15'!_Ref128037083</vt:lpstr>
      <vt:lpstr>'T11'!_Ref130801470</vt:lpstr>
      <vt:lpstr>'D7'!_Toc201319386</vt:lpstr>
      <vt:lpstr>'T7'!Tabelul_8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2025-10-02T11:29:42Z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a8dcd36f-0ad3-4316-bc3a-82881306bb9c</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