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январь-июль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<sst xmlns="http://schemas.openxmlformats.org/spreadsheetml/2006/main" count="49" uniqueCount="47">
  <si>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</si>
  <si>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</si>
  <si>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</si>
  <si>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</si>
  <si>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</si>
  <si>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</si>
  <si>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</si>
  <si>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</si>
  <si>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</si>
  <si>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</si>
  <si>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</si>
  <si>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</si>
  <si>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</si>
  <si>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</si>
  <si>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</si>
  <si>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</si>
  <si>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</si>
  <si>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</si>
  <si>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</si>
  <si>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</si>
  <si>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</si>
  <si>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</si>
  <si>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</si>
  <si>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</si>
  <si>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</si>
  <si>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</si>
  <si>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</si>
  <si>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</si>
  <si>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</si>
  <si>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</si>
  <si>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</si>
  <si>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</si>
  <si>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</si>
  <si>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</si>
  <si>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</si>
  <si>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</si>
  <si>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</si>
  <si>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</si>
  <si>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</si>
  <si>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</si>
  <si>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</si>
  <si>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</si>
  <si>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</si>
  <si>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</si>
  <si>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 xml:space="preserve">Объем кассовых операций по банковской системе Республики Молдова,
январь - июль 2022 г </t>
    </r>
    <r>
      <rPr>
        <b/>
        <vertAlign val="superscript"/>
        <sz val="16"/>
        <color indexed="57"/>
        <rFont val="Times New Roman"/>
        <family val="1"/>
      </rPr>
      <t>i</t>
    </r>
  </si>
  <si>
    <t>в 2,6 раза</t>
  </si>
  <si>
    <t>в 3,5 раза</t>
  </si>
</sst>
</file>

<file path=xl/styles.xml><?xml version="1.0" encoding="utf-8"?>
<styleSheet xmlns="http://schemas.openxmlformats.org/spreadsheetml/2006/main">
  <numFmts count="14">
    <numFmt numFmtId="5" formatCode="&quot;MDL&quot;#,##0_);\(&quot;MDL&quot;#,##0\)"/>
    <numFmt numFmtId="6" formatCode="&quot;MDL&quot;#,##0_);[Red]\(&quot;MDL&quot;#,##0\)"/>
    <numFmt numFmtId="7" formatCode="&quot;MDL&quot;#,##0.00_);\(&quot;MDL&quot;#,##0.00\)"/>
    <numFmt numFmtId="8" formatCode="&quot;MDL&quot;#,##0.00_);[Red]\(&quot;MDL&quot;#,##0.00\)"/>
    <numFmt numFmtId="42" formatCode="_(&quot;MDL&quot;* #,##0_);_(&quot;MDL&quot;* \(#,##0\);_(&quot;MDL&quot;* &quot;-&quot;_);_(@_)"/>
    <numFmt numFmtId="41" formatCode="_(* #,##0_);_(* \(#,##0\);_(* &quot;-&quot;_);_(@_)"/>
    <numFmt numFmtId="44" formatCode="_(&quot;MDL&quot;* #,##0.00_);_(&quot;MDL&quot;* \(#,##0.00\);_(&quot;MDL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2" fillId="0" borderId="0" xfId="47" applyNumberFormat="1" applyFont="1" applyBorder="1" applyAlignment="1">
      <alignment horizontal="left"/>
    </xf>
    <xf numFmtId="169" fontId="50" fillId="0" borderId="0" xfId="47" applyNumberFormat="1" applyFont="1" applyBorder="1" applyAlignment="1">
      <alignment wrapText="1"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B24">
      <selection activeCell="F29" sqref="F29"/>
    </sheetView>
  </sheetViews>
  <sheetFormatPr defaultColWidth="15.42187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6"/>
      <c r="C1" s="46"/>
      <c r="D1" s="46"/>
      <c r="E1" s="46"/>
    </row>
    <row r="2" spans="2:6" ht="39" customHeight="1">
      <c r="B2" s="47" t="s">
        <v>44</v>
      </c>
      <c r="C2" s="48"/>
      <c r="D2" s="48"/>
      <c r="E2" s="48"/>
      <c r="F2" s="48"/>
    </row>
    <row r="3" spans="2:6" ht="21" customHeight="1">
      <c r="B3" s="45" t="s">
        <v>41</v>
      </c>
      <c r="C3" s="45"/>
      <c r="D3" s="45"/>
      <c r="E3" s="45"/>
      <c r="F3" s="45"/>
    </row>
    <row r="4" spans="2:6" ht="23.25" customHeight="1">
      <c r="B4" s="49"/>
      <c r="C4" s="50" t="s">
        <v>2</v>
      </c>
      <c r="D4" s="50"/>
      <c r="E4" s="51" t="s">
        <v>39</v>
      </c>
      <c r="F4" s="51"/>
    </row>
    <row r="5" spans="2:6" ht="38.25" customHeight="1">
      <c r="B5" s="49"/>
      <c r="C5" s="16">
        <v>2021</v>
      </c>
      <c r="D5" s="16">
        <v>2022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3" t="s">
        <v>3</v>
      </c>
      <c r="C7" s="43"/>
      <c r="D7" s="43"/>
      <c r="E7" s="43"/>
      <c r="F7" s="43"/>
    </row>
    <row r="8" spans="2:6" s="3" customFormat="1" ht="36" customHeight="1">
      <c r="B8" s="20" t="s">
        <v>19</v>
      </c>
      <c r="C8" s="21">
        <v>46656781.906</v>
      </c>
      <c r="D8" s="21">
        <v>50946408.434</v>
      </c>
      <c r="E8" s="21">
        <f aca="true" t="shared" si="0" ref="E8:E24">+D8-C8</f>
        <v>4289626.527999997</v>
      </c>
      <c r="F8" s="35">
        <f aca="true" t="shared" si="1" ref="F8:F24">(D8/C8)*100-100</f>
        <v>9.194004285684258</v>
      </c>
    </row>
    <row r="9" spans="2:6" s="3" customFormat="1" ht="24" customHeight="1">
      <c r="B9" s="22" t="s">
        <v>4</v>
      </c>
      <c r="C9" s="23">
        <v>442757.039</v>
      </c>
      <c r="D9" s="23">
        <v>552831.32</v>
      </c>
      <c r="E9" s="23">
        <f t="shared" si="0"/>
        <v>110074.28099999996</v>
      </c>
      <c r="F9" s="36">
        <f t="shared" si="1"/>
        <v>24.861102434104936</v>
      </c>
    </row>
    <row r="10" spans="2:6" s="3" customFormat="1" ht="18.75" customHeight="1">
      <c r="B10" s="22" t="s">
        <v>7</v>
      </c>
      <c r="C10" s="23">
        <v>1968086.0860000004</v>
      </c>
      <c r="D10" s="23">
        <v>1688471.4679999999</v>
      </c>
      <c r="E10" s="23">
        <f t="shared" si="0"/>
        <v>-279614.6180000005</v>
      </c>
      <c r="F10" s="36">
        <f t="shared" si="1"/>
        <v>-14.207438383363495</v>
      </c>
    </row>
    <row r="11" spans="2:6" s="3" customFormat="1" ht="20.25" customHeight="1">
      <c r="B11" s="22" t="s">
        <v>8</v>
      </c>
      <c r="C11" s="23">
        <v>6074455.828</v>
      </c>
      <c r="D11" s="23">
        <v>7560611.779999999</v>
      </c>
      <c r="E11" s="23">
        <f t="shared" si="0"/>
        <v>1486155.9519999996</v>
      </c>
      <c r="F11" s="36">
        <f t="shared" si="1"/>
        <v>24.465663988362763</v>
      </c>
    </row>
    <row r="12" spans="2:6" s="3" customFormat="1" ht="21.75" customHeight="1">
      <c r="B12" s="22" t="s">
        <v>21</v>
      </c>
      <c r="C12" s="23">
        <v>1167850.4170000001</v>
      </c>
      <c r="D12" s="23">
        <v>1192528.8299999998</v>
      </c>
      <c r="E12" s="23">
        <f t="shared" si="0"/>
        <v>24678.41299999971</v>
      </c>
      <c r="F12" s="36">
        <f t="shared" si="1"/>
        <v>2.1131484512712007</v>
      </c>
    </row>
    <row r="13" spans="2:6" s="3" customFormat="1" ht="25.5" customHeight="1">
      <c r="B13" s="22" t="s">
        <v>5</v>
      </c>
      <c r="C13" s="23">
        <v>7171326.017</v>
      </c>
      <c r="D13" s="23">
        <v>9310771.734000001</v>
      </c>
      <c r="E13" s="23">
        <f t="shared" si="0"/>
        <v>2139445.717000001</v>
      </c>
      <c r="F13" s="36">
        <f t="shared" si="1"/>
        <v>29.83333503355354</v>
      </c>
    </row>
    <row r="14" spans="2:6" s="3" customFormat="1" ht="20.25" customHeight="1">
      <c r="B14" s="22" t="s">
        <v>9</v>
      </c>
      <c r="C14" s="23">
        <v>2766682.589</v>
      </c>
      <c r="D14" s="24">
        <v>7277808.912999999</v>
      </c>
      <c r="E14" s="23">
        <f t="shared" si="0"/>
        <v>4511126.323999999</v>
      </c>
      <c r="F14" s="36" t="s">
        <v>45</v>
      </c>
    </row>
    <row r="15" spans="2:6" s="3" customFormat="1" ht="19.5" customHeight="1">
      <c r="B15" s="22" t="s">
        <v>22</v>
      </c>
      <c r="C15" s="23">
        <v>3448652.626</v>
      </c>
      <c r="D15" s="23">
        <v>3357628.882</v>
      </c>
      <c r="E15" s="23">
        <f t="shared" si="0"/>
        <v>-91023.74399999995</v>
      </c>
      <c r="F15" s="36">
        <f t="shared" si="1"/>
        <v>-2.6394001910704503</v>
      </c>
    </row>
    <row r="16" spans="2:6" s="3" customFormat="1" ht="30.75" customHeight="1">
      <c r="B16" s="22" t="s">
        <v>23</v>
      </c>
      <c r="C16" s="23">
        <v>1813128.1420000002</v>
      </c>
      <c r="D16" s="23">
        <v>1690148.5749999997</v>
      </c>
      <c r="E16" s="23">
        <f t="shared" si="0"/>
        <v>-122979.5670000005</v>
      </c>
      <c r="F16" s="36">
        <f t="shared" si="1"/>
        <v>-6.782728928598829</v>
      </c>
    </row>
    <row r="17" spans="2:6" s="3" customFormat="1" ht="24" customHeight="1">
      <c r="B17" s="22" t="s">
        <v>6</v>
      </c>
      <c r="C17" s="23">
        <f>SUM(C18:C23)</f>
        <v>11099737.91</v>
      </c>
      <c r="D17" s="23">
        <f>SUM(D18:D23)</f>
        <v>13485438.200999998</v>
      </c>
      <c r="E17" s="23">
        <f t="shared" si="0"/>
        <v>2385700.2909999974</v>
      </c>
      <c r="F17" s="36">
        <f t="shared" si="1"/>
        <v>21.49330290808639</v>
      </c>
    </row>
    <row r="18" spans="2:6" s="3" customFormat="1" ht="16.5" customHeight="1">
      <c r="B18" s="31" t="s">
        <v>20</v>
      </c>
      <c r="C18" s="23">
        <v>142108.509</v>
      </c>
      <c r="D18" s="23">
        <v>142387.543</v>
      </c>
      <c r="E18" s="23">
        <f t="shared" si="0"/>
        <v>279.0340000000142</v>
      </c>
      <c r="F18" s="36">
        <f t="shared" si="1"/>
        <v>0.19635277434373677</v>
      </c>
    </row>
    <row r="19" spans="2:6" s="3" customFormat="1" ht="24" customHeight="1">
      <c r="B19" s="31" t="s">
        <v>10</v>
      </c>
      <c r="C19" s="23">
        <v>2245141.257</v>
      </c>
      <c r="D19" s="23">
        <v>320311.656</v>
      </c>
      <c r="E19" s="23">
        <f t="shared" si="0"/>
        <v>-1924829.6010000003</v>
      </c>
      <c r="F19" s="36">
        <f t="shared" si="1"/>
        <v>-85.7331179051065</v>
      </c>
    </row>
    <row r="20" spans="2:6" s="3" customFormat="1" ht="16.5" customHeight="1">
      <c r="B20" s="31" t="s">
        <v>24</v>
      </c>
      <c r="C20" s="23">
        <v>248374.406</v>
      </c>
      <c r="D20" s="23">
        <v>208766.021</v>
      </c>
      <c r="E20" s="23">
        <f t="shared" si="0"/>
        <v>-39608.38499999998</v>
      </c>
      <c r="F20" s="36">
        <f t="shared" si="1"/>
        <v>-15.947047700236865</v>
      </c>
    </row>
    <row r="21" spans="2:6" s="3" customFormat="1" ht="16.5" customHeight="1">
      <c r="B21" s="31" t="s">
        <v>25</v>
      </c>
      <c r="C21" s="23">
        <v>694312.116</v>
      </c>
      <c r="D21" s="23">
        <v>304663.783</v>
      </c>
      <c r="E21" s="23">
        <f t="shared" si="0"/>
        <v>-389648.33300000004</v>
      </c>
      <c r="F21" s="36">
        <f t="shared" si="1"/>
        <v>-56.12005379436587</v>
      </c>
    </row>
    <row r="22" spans="2:6" s="3" customFormat="1" ht="16.5" customHeight="1">
      <c r="B22" s="31" t="s">
        <v>11</v>
      </c>
      <c r="C22" s="23">
        <v>720.403</v>
      </c>
      <c r="D22" s="23">
        <v>1089.048</v>
      </c>
      <c r="E22" s="23">
        <f>+D22-C22</f>
        <v>368.645</v>
      </c>
      <c r="F22" s="36">
        <f>(D22/C22)*100-100</f>
        <v>51.17205230961005</v>
      </c>
    </row>
    <row r="23" spans="2:6" s="3" customFormat="1" ht="16.5" customHeight="1">
      <c r="B23" s="31" t="s">
        <v>6</v>
      </c>
      <c r="C23" s="23">
        <v>7769081.219</v>
      </c>
      <c r="D23" s="23">
        <v>12508220.149999999</v>
      </c>
      <c r="E23" s="23">
        <f t="shared" si="0"/>
        <v>4739138.930999999</v>
      </c>
      <c r="F23" s="36">
        <f t="shared" si="1"/>
        <v>60.99999211502643</v>
      </c>
    </row>
    <row r="24" spans="2:6" s="3" customFormat="1" ht="29.25" customHeight="1">
      <c r="B24" s="25" t="s">
        <v>12</v>
      </c>
      <c r="C24" s="26">
        <f>+SUM(C8:C17)</f>
        <v>82609458.56</v>
      </c>
      <c r="D24" s="26">
        <f>+SUM(D8:D17)</f>
        <v>97062648.137</v>
      </c>
      <c r="E24" s="26">
        <f t="shared" si="0"/>
        <v>14453189.576999992</v>
      </c>
      <c r="F24" s="40">
        <f t="shared" si="1"/>
        <v>17.495804752796573</v>
      </c>
    </row>
    <row r="25" spans="2:6" s="3" customFormat="1" ht="22.5" customHeight="1">
      <c r="B25" s="44" t="s">
        <v>42</v>
      </c>
      <c r="C25" s="44"/>
      <c r="D25" s="44"/>
      <c r="E25" s="44"/>
      <c r="F25" s="44"/>
    </row>
    <row r="26" spans="2:6" s="3" customFormat="1" ht="32.25" customHeight="1">
      <c r="B26" s="27" t="s">
        <v>13</v>
      </c>
      <c r="C26" s="28">
        <f>SUM(C27:C30)</f>
        <v>8348054.9</v>
      </c>
      <c r="D26" s="28">
        <f>SUM(D27:D30)</f>
        <v>8062034.53</v>
      </c>
      <c r="E26" s="23">
        <f>+D26-C26</f>
        <v>-286020.3700000001</v>
      </c>
      <c r="F26" s="37">
        <f>(D26/C26)*100-100</f>
        <v>-3.4261917707321174</v>
      </c>
    </row>
    <row r="27" spans="2:6" s="3" customFormat="1" ht="16.5" customHeight="1">
      <c r="B27" s="31" t="s">
        <v>14</v>
      </c>
      <c r="C27" s="23">
        <v>1351758.3539999998</v>
      </c>
      <c r="D27" s="23">
        <v>1473976.2710000002</v>
      </c>
      <c r="E27" s="23">
        <f>+D27-C27</f>
        <v>122217.91700000037</v>
      </c>
      <c r="F27" s="36">
        <f>(D27/C27)*100-100</f>
        <v>9.041402750598465</v>
      </c>
    </row>
    <row r="28" spans="2:6" s="3" customFormat="1" ht="16.5" customHeight="1">
      <c r="B28" s="31" t="s">
        <v>26</v>
      </c>
      <c r="C28" s="23">
        <v>9960.925</v>
      </c>
      <c r="D28" s="23">
        <v>12858.368</v>
      </c>
      <c r="E28" s="23">
        <f aca="true" t="shared" si="2" ref="E28:E34">+D28-C28</f>
        <v>2897.443000000001</v>
      </c>
      <c r="F28" s="36">
        <f>(D28/C28)*100-100</f>
        <v>29.08809171838962</v>
      </c>
    </row>
    <row r="29" spans="2:6" s="3" customFormat="1" ht="25.5" customHeight="1">
      <c r="B29" s="31" t="s">
        <v>27</v>
      </c>
      <c r="C29" s="23">
        <v>303798.693</v>
      </c>
      <c r="D29" s="23">
        <v>1066770.521</v>
      </c>
      <c r="E29" s="23">
        <f t="shared" si="2"/>
        <v>762971.828</v>
      </c>
      <c r="F29" s="36" t="s">
        <v>46</v>
      </c>
    </row>
    <row r="30" spans="2:6" s="3" customFormat="1" ht="16.5" customHeight="1">
      <c r="B30" s="31" t="s">
        <v>28</v>
      </c>
      <c r="C30" s="23">
        <v>6682536.928</v>
      </c>
      <c r="D30" s="23">
        <v>5508429.37</v>
      </c>
      <c r="E30" s="23">
        <f>+D30-C30</f>
        <v>-1174107.5580000002</v>
      </c>
      <c r="F30" s="36">
        <f>+(D30/C30)*100-100</f>
        <v>-17.56978780140308</v>
      </c>
    </row>
    <row r="31" spans="2:6" s="3" customFormat="1" ht="21.75" customHeight="1">
      <c r="B31" s="27" t="s">
        <v>15</v>
      </c>
      <c r="C31" s="23">
        <f>SUM(C32:C33)</f>
        <v>19160802.691</v>
      </c>
      <c r="D31" s="23">
        <f>SUM(D32:D33)</f>
        <v>24291942.245</v>
      </c>
      <c r="E31" s="23">
        <f>+D31-C31</f>
        <v>5131139.554000001</v>
      </c>
      <c r="F31" s="38">
        <f>+(D31/C31)*100-100</f>
        <v>26.77935594217115</v>
      </c>
    </row>
    <row r="32" spans="2:6" s="3" customFormat="1" ht="16.5" customHeight="1">
      <c r="B32" s="31" t="s">
        <v>29</v>
      </c>
      <c r="C32" s="23">
        <v>15739184.422</v>
      </c>
      <c r="D32" s="23">
        <v>19447400.548</v>
      </c>
      <c r="E32" s="23">
        <f t="shared" si="2"/>
        <v>3708216.126</v>
      </c>
      <c r="F32" s="36">
        <f>+(D32/C32)*100-100</f>
        <v>23.56040838314793</v>
      </c>
    </row>
    <row r="33" spans="2:6" s="3" customFormat="1" ht="16.5" customHeight="1">
      <c r="B33" s="31" t="s">
        <v>30</v>
      </c>
      <c r="C33" s="23">
        <v>3421618.2690000003</v>
      </c>
      <c r="D33" s="23">
        <v>4844541.697000001</v>
      </c>
      <c r="E33" s="23">
        <f t="shared" si="2"/>
        <v>1422923.4280000003</v>
      </c>
      <c r="F33" s="36">
        <f>+(D33/C33)*100-100</f>
        <v>41.58627047592492</v>
      </c>
    </row>
    <row r="34" spans="2:6" s="3" customFormat="1" ht="23.25" customHeight="1">
      <c r="B34" s="27" t="s">
        <v>16</v>
      </c>
      <c r="C34" s="23">
        <v>25054286.301</v>
      </c>
      <c r="D34" s="23">
        <v>24434448.488</v>
      </c>
      <c r="E34" s="28">
        <f t="shared" si="2"/>
        <v>-619837.8129999973</v>
      </c>
      <c r="F34" s="38">
        <f aca="true" t="shared" si="3" ref="F34:F45">(D34/C34)*100-100</f>
        <v>-2.4739791249821224</v>
      </c>
    </row>
    <row r="35" spans="2:6" s="3" customFormat="1" ht="18.75" customHeight="1">
      <c r="B35" s="27" t="s">
        <v>31</v>
      </c>
      <c r="C35" s="23">
        <v>3687932.2529999996</v>
      </c>
      <c r="D35" s="23">
        <v>2686005.3949999996</v>
      </c>
      <c r="E35" s="23">
        <f aca="true" t="shared" si="4" ref="E35:E45">+D35-C35</f>
        <v>-1001926.858</v>
      </c>
      <c r="F35" s="36">
        <f t="shared" si="3"/>
        <v>-27.16771321341298</v>
      </c>
    </row>
    <row r="36" spans="2:6" s="3" customFormat="1" ht="15" customHeight="1">
      <c r="B36" s="27" t="s">
        <v>32</v>
      </c>
      <c r="C36" s="23">
        <v>16135793.392</v>
      </c>
      <c r="D36" s="23">
        <v>21059219.998</v>
      </c>
      <c r="E36" s="23">
        <f t="shared" si="4"/>
        <v>4923426.605999999</v>
      </c>
      <c r="F36" s="36">
        <f t="shared" si="3"/>
        <v>30.512454432150776</v>
      </c>
    </row>
    <row r="37" spans="2:6" s="3" customFormat="1" ht="20.25" customHeight="1">
      <c r="B37" s="27" t="s">
        <v>33</v>
      </c>
      <c r="C37" s="23">
        <f>SUM(C38:C44)</f>
        <v>13147884.154</v>
      </c>
      <c r="D37" s="23">
        <f>SUM(D38:D44)</f>
        <v>15841078.900000002</v>
      </c>
      <c r="E37" s="23">
        <f t="shared" si="4"/>
        <v>2693194.746000003</v>
      </c>
      <c r="F37" s="36">
        <f t="shared" si="3"/>
        <v>20.4838642815441</v>
      </c>
    </row>
    <row r="38" spans="2:6" s="3" customFormat="1" ht="16.5" customHeight="1">
      <c r="B38" s="31" t="s">
        <v>17</v>
      </c>
      <c r="C38" s="23">
        <v>588609.602</v>
      </c>
      <c r="D38" s="23">
        <v>955240.82</v>
      </c>
      <c r="E38" s="23">
        <f t="shared" si="4"/>
        <v>366631.218</v>
      </c>
      <c r="F38" s="36">
        <f t="shared" si="3"/>
        <v>62.28767195680237</v>
      </c>
    </row>
    <row r="39" spans="2:6" s="3" customFormat="1" ht="29.25" customHeight="1">
      <c r="B39" s="31" t="s">
        <v>34</v>
      </c>
      <c r="C39" s="23">
        <v>77872.039</v>
      </c>
      <c r="D39" s="23">
        <v>57640.118</v>
      </c>
      <c r="E39" s="23">
        <f t="shared" si="4"/>
        <v>-20231.921000000002</v>
      </c>
      <c r="F39" s="36">
        <f t="shared" si="3"/>
        <v>-25.980982724749254</v>
      </c>
    </row>
    <row r="40" spans="2:6" s="3" customFormat="1" ht="30" customHeight="1">
      <c r="B40" s="31" t="s">
        <v>18</v>
      </c>
      <c r="C40" s="23">
        <v>848442.0669999999</v>
      </c>
      <c r="D40" s="23">
        <v>951394.702</v>
      </c>
      <c r="E40" s="23">
        <f t="shared" si="4"/>
        <v>102952.63500000013</v>
      </c>
      <c r="F40" s="36">
        <f t="shared" si="3"/>
        <v>12.134315235456157</v>
      </c>
    </row>
    <row r="41" spans="2:6" s="3" customFormat="1" ht="24.75" customHeight="1">
      <c r="B41" s="31" t="s">
        <v>35</v>
      </c>
      <c r="C41" s="23">
        <v>1707707.425</v>
      </c>
      <c r="D41" s="23">
        <v>2246480.0549999997</v>
      </c>
      <c r="E41" s="23">
        <f t="shared" si="4"/>
        <v>538772.6299999997</v>
      </c>
      <c r="F41" s="36">
        <f t="shared" si="3"/>
        <v>31.549469312637058</v>
      </c>
    </row>
    <row r="42" spans="2:6" s="3" customFormat="1" ht="25.5" customHeight="1">
      <c r="B42" s="31" t="s">
        <v>36</v>
      </c>
      <c r="C42" s="23">
        <v>31575.627</v>
      </c>
      <c r="D42" s="23">
        <v>46143.869</v>
      </c>
      <c r="E42" s="23">
        <f t="shared" si="4"/>
        <v>14568.241999999998</v>
      </c>
      <c r="F42" s="36">
        <f t="shared" si="3"/>
        <v>46.13761747312256</v>
      </c>
    </row>
    <row r="43" spans="2:6" s="3" customFormat="1" ht="16.5" customHeight="1">
      <c r="B43" s="31" t="s">
        <v>37</v>
      </c>
      <c r="C43" s="23">
        <v>262015.127</v>
      </c>
      <c r="D43" s="23">
        <v>402688.57</v>
      </c>
      <c r="E43" s="23">
        <f t="shared" si="4"/>
        <v>140673.443</v>
      </c>
      <c r="F43" s="36">
        <f t="shared" si="3"/>
        <v>53.689053991146096</v>
      </c>
    </row>
    <row r="44" spans="2:6" s="3" customFormat="1" ht="16.5" customHeight="1">
      <c r="B44" s="31" t="s">
        <v>33</v>
      </c>
      <c r="C44" s="23">
        <v>9631662.266999999</v>
      </c>
      <c r="D44" s="23">
        <v>11181490.766</v>
      </c>
      <c r="E44" s="23">
        <f t="shared" si="4"/>
        <v>1549828.4990000017</v>
      </c>
      <c r="F44" s="36">
        <f t="shared" si="3"/>
        <v>16.0909763656272</v>
      </c>
    </row>
    <row r="45" spans="2:6" s="3" customFormat="1" ht="24.75" customHeight="1">
      <c r="B45" s="29" t="s">
        <v>38</v>
      </c>
      <c r="C45" s="30">
        <f>+C26+C31+C34+C35+C36+C37</f>
        <v>85534753.691</v>
      </c>
      <c r="D45" s="30">
        <f>+D26+D31+D34+D35+D36+D37</f>
        <v>96374729.55600001</v>
      </c>
      <c r="E45" s="30">
        <f t="shared" si="4"/>
        <v>10839975.86500001</v>
      </c>
      <c r="F45" s="39">
        <f t="shared" si="3"/>
        <v>12.673183001333172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/>
      <c r="D47" s="34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9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2022-09-05T13:58:11Z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9bcd0166-0fea-443e-93c2-2bb9ed0c0ece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