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January-Novembe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<sst xmlns="http://schemas.openxmlformats.org/spreadsheetml/2006/main" count="48" uniqueCount="46">
  <si>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</si>
  <si>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</si>
  <si>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</si>
  <si>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</si>
  <si>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</si>
  <si>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</si>
  <si>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</si>
  <si>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</si>
  <si>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</si>
  <si>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</si>
  <si>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</si>
  <si>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</si>
  <si>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</si>
  <si>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</si>
  <si>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</si>
  <si>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</si>
  <si>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</si>
  <si>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</si>
  <si>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</si>
  <si>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</si>
  <si>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</si>
  <si>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</si>
  <si>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</si>
  <si>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</si>
  <si>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</si>
  <si>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</si>
  <si>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</si>
  <si>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</si>
  <si>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</si>
  <si>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</si>
  <si>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</si>
  <si>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</si>
  <si>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</si>
  <si>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</si>
  <si>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</si>
  <si>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</si>
  <si>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</si>
  <si>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</si>
  <si>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</si>
  <si>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</si>
  <si>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</si>
  <si>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</si>
  <si>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</si>
  <si>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</si>
  <si>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- November 2022</t>
    </r>
    <r>
      <rPr>
        <b/>
        <vertAlign val="superscript"/>
        <sz val="16"/>
        <color indexed="57"/>
        <rFont val="Times New Roman"/>
        <family val="1"/>
      </rPr>
      <t>i</t>
    </r>
  </si>
  <si>
    <t>by 2.3 times</t>
  </si>
</sst>
</file>

<file path=xl/styles.xml><?xml version="1.0" encoding="utf-8"?>
<styleSheet xmlns="http://schemas.openxmlformats.org/spreadsheetml/2006/main">
  <numFmts count="1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_-* #,##0\ _L_-;\-* #,##0\ _L_-;_-* &quot;-&quot;\ _L_-;_-@_-"/>
    <numFmt numFmtId="165" formatCode="_-* #,##0.00\ _L_-;\-* #,##0.00\ _L_-;_-* &quot;-&quot;??\ _L_-;_-@_-"/>
    <numFmt numFmtId="166" formatCode="0.0"/>
    <numFmt numFmtId="167" formatCode="_-* #,##0.00\ &quot;lei&quot;_-;\-* #,##0.00\ &quot;lei&quot;_-;_-* &quot;-&quot;??\ &quot;lei&quot;_-;_-@_-"/>
    <numFmt numFmtId="168" formatCode="_-* #,##0.00\ _l_e_i_-;\-* #,##0.00\ _l_e_i_-;_-* &quot;-&quot;??\ _l_e_i_-;_-@_-"/>
    <numFmt numFmtId="169" formatCode="_-* #,##0\ &quot;lei&quot;_-;\-* #,##0\ &quot;lei&quot;_-;_-* &quot;-&quot;??\ &quot;lei&quot;_-;_-@_-"/>
    <numFmt numFmtId="170" formatCode="#,##0.0,"/>
    <numFmt numFmtId="171" formatCode="_-* #,##0.000000\ &quot;lei&quot;_-;\-* #,##0.000000\ &quot;lei&quot;_-;_-* &quot;-&quot;??\ &quot;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47" applyNumberFormat="1" applyFont="1" applyBorder="1" applyAlignment="1">
      <alignment horizontal="left"/>
    </xf>
    <xf numFmtId="167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7" fontId="5" fillId="0" borderId="0" xfId="47" applyFont="1" applyBorder="1" applyAlignment="1">
      <alignment horizontal="center" wrapText="1"/>
    </xf>
    <xf numFmtId="167" fontId="4" fillId="0" borderId="0" xfId="47" applyFont="1" applyBorder="1" applyAlignment="1">
      <alignment horizontal="center" wrapText="1"/>
    </xf>
    <xf numFmtId="167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70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70" fontId="7" fillId="0" borderId="14" xfId="57" applyNumberFormat="1" applyFont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70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70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70" fontId="48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7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9" fontId="49" fillId="0" borderId="0" xfId="47" applyNumberFormat="1" applyFont="1" applyBorder="1" applyAlignment="1">
      <alignment wrapText="1"/>
    </xf>
    <xf numFmtId="166" fontId="7" fillId="34" borderId="19" xfId="57" applyNumberFormat="1" applyFont="1" applyFill="1" applyBorder="1" applyAlignment="1">
      <alignment horizontal="right" vertical="center"/>
      <protection/>
    </xf>
    <xf numFmtId="166" fontId="7" fillId="0" borderId="19" xfId="57" applyNumberFormat="1" applyFont="1" applyBorder="1" applyAlignment="1">
      <alignment horizontal="right" vertical="center"/>
      <protection/>
    </xf>
    <xf numFmtId="166" fontId="7" fillId="0" borderId="19" xfId="47" applyNumberFormat="1" applyFont="1" applyBorder="1" applyAlignment="1">
      <alignment horizontal="right" vertical="center"/>
    </xf>
    <xf numFmtId="166" fontId="48" fillId="33" borderId="20" xfId="57" applyNumberFormat="1" applyFont="1" applyFill="1" applyBorder="1" applyAlignment="1">
      <alignment horizontal="right" vertical="center"/>
      <protection/>
    </xf>
    <xf numFmtId="166" fontId="48" fillId="33" borderId="21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 wrapText="1"/>
    </xf>
    <xf numFmtId="171" fontId="49" fillId="0" borderId="0" xfId="47" applyNumberFormat="1" applyFont="1" applyBorder="1" applyAlignment="1">
      <alignment wrapText="1"/>
    </xf>
    <xf numFmtId="0" fontId="9" fillId="7" borderId="22" xfId="57" applyFont="1" applyFill="1" applyBorder="1" applyAlignment="1">
      <alignment horizontal="center" vertical="center"/>
      <protection/>
    </xf>
    <xf numFmtId="0" fontId="9" fillId="7" borderId="23" xfId="57" applyFont="1" applyFill="1" applyBorder="1" applyAlignment="1">
      <alignment horizontal="center" vertical="center"/>
      <protection/>
    </xf>
    <xf numFmtId="0" fontId="8" fillId="0" borderId="24" xfId="57" applyFont="1" applyBorder="1" applyAlignment="1">
      <alignment horizontal="right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4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49" fontId="50" fillId="0" borderId="0" xfId="57" applyNumberFormat="1" applyFont="1" applyAlignment="1">
      <alignment horizontal="center" wrapText="1"/>
      <protection/>
    </xf>
    <xf numFmtId="49" fontId="50" fillId="0" borderId="0" xfId="57" applyNumberFormat="1" applyFont="1" applyAlignment="1">
      <alignment horizontal="center"/>
      <protection/>
    </xf>
    <xf numFmtId="0" fontId="4" fillId="0" borderId="0" xfId="57" applyFont="1" applyAlignment="1">
      <alignment horizontal="center" vertical="center"/>
      <protection/>
    </xf>
    <xf numFmtId="166" fontId="7" fillId="0" borderId="25" xfId="57" applyNumberFormat="1" applyFont="1" applyBorder="1" applyAlignment="1">
      <alignment horizontal="right" vertical="center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wrapText="1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1\svodnia%20tablita-2005-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2\svodnia%20tablita-2005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D15" sqref="D15"/>
    </sheetView>
  </sheetViews>
  <sheetFormatPr defaultColWidth="15.421875" defaultRowHeight="16.5" customHeight="1"/>
  <cols>
    <col min="1" max="1" width="9.140625" style="39" customWidth="1"/>
    <col min="2" max="2" width="81.421875" style="45" customWidth="1"/>
    <col min="3" max="3" width="17.421875" style="46" customWidth="1"/>
    <col min="4" max="4" width="17.00390625" style="39" customWidth="1"/>
    <col min="5" max="5" width="14.00390625" style="39" customWidth="1"/>
    <col min="6" max="6" width="15.00390625" style="39" customWidth="1"/>
    <col min="7" max="252" width="9.140625" style="39" customWidth="1"/>
    <col min="253" max="253" width="66.7109375" style="39" customWidth="1"/>
    <col min="254" max="254" width="19.7109375" style="39" customWidth="1"/>
    <col min="255" max="255" width="21.00390625" style="39" customWidth="1"/>
    <col min="256" max="16384" width="15.421875" style="39" customWidth="1"/>
  </cols>
  <sheetData>
    <row r="1" spans="2:5" ht="24" customHeight="1">
      <c r="B1" s="40"/>
      <c r="C1" s="40"/>
      <c r="D1" s="40"/>
      <c r="E1" s="40"/>
    </row>
    <row r="2" spans="2:6" ht="39" customHeight="1">
      <c r="B2" s="41" t="s">
        <v>44</v>
      </c>
      <c r="C2" s="42"/>
      <c r="D2" s="42"/>
      <c r="E2" s="42"/>
      <c r="F2" s="42"/>
    </row>
    <row r="3" spans="2:6" ht="21" customHeight="1">
      <c r="B3" s="35" t="s">
        <v>42</v>
      </c>
      <c r="C3" s="35"/>
      <c r="D3" s="35"/>
      <c r="E3" s="35"/>
      <c r="F3" s="35"/>
    </row>
    <row r="4" spans="2:6" ht="23.25" customHeight="1">
      <c r="B4" s="36"/>
      <c r="C4" s="37" t="s">
        <v>39</v>
      </c>
      <c r="D4" s="37"/>
      <c r="E4" s="38" t="s">
        <v>40</v>
      </c>
      <c r="F4" s="38"/>
    </row>
    <row r="5" spans="2:6" ht="38.25" customHeight="1">
      <c r="B5" s="36"/>
      <c r="C5" s="8">
        <v>2021</v>
      </c>
      <c r="D5" s="8">
        <v>2022</v>
      </c>
      <c r="E5" s="9" t="s">
        <v>41</v>
      </c>
      <c r="F5" s="9" t="s">
        <v>0</v>
      </c>
    </row>
    <row r="6" spans="2:6" ht="16.5" customHeight="1">
      <c r="B6" s="8" t="s">
        <v>1</v>
      </c>
      <c r="C6" s="10">
        <v>1</v>
      </c>
      <c r="D6" s="11">
        <v>2</v>
      </c>
      <c r="E6" s="11">
        <v>3</v>
      </c>
      <c r="F6" s="11">
        <v>4</v>
      </c>
    </row>
    <row r="7" spans="2:6" s="43" customFormat="1" ht="23.25" customHeight="1">
      <c r="B7" s="33" t="s">
        <v>2</v>
      </c>
      <c r="C7" s="33"/>
      <c r="D7" s="33"/>
      <c r="E7" s="33"/>
      <c r="F7" s="33"/>
    </row>
    <row r="8" spans="2:6" s="43" customFormat="1" ht="36" customHeight="1">
      <c r="B8" s="12" t="s">
        <v>3</v>
      </c>
      <c r="C8" s="13">
        <v>78087416.119</v>
      </c>
      <c r="D8" s="13">
        <v>84849157.12900001</v>
      </c>
      <c r="E8" s="13">
        <f aca="true" t="shared" si="0" ref="E8:E24">+D8-C8</f>
        <v>6761741.010000005</v>
      </c>
      <c r="F8" s="44">
        <f aca="true" t="shared" si="1" ref="F8:F24">(D8/C8)*100-100</f>
        <v>8.65919420319345</v>
      </c>
    </row>
    <row r="9" spans="2:6" s="43" customFormat="1" ht="24" customHeight="1">
      <c r="B9" s="14" t="s">
        <v>4</v>
      </c>
      <c r="C9" s="15">
        <v>739118.6559999998</v>
      </c>
      <c r="D9" s="15">
        <v>958780.5279999999</v>
      </c>
      <c r="E9" s="15">
        <f t="shared" si="0"/>
        <v>219661.8720000001</v>
      </c>
      <c r="F9" s="26">
        <f t="shared" si="1"/>
        <v>29.719432761821707</v>
      </c>
    </row>
    <row r="10" spans="2:6" s="43" customFormat="1" ht="18.75" customHeight="1">
      <c r="B10" s="14" t="s">
        <v>5</v>
      </c>
      <c r="C10" s="15">
        <v>2739961.2300000004</v>
      </c>
      <c r="D10" s="15">
        <v>2621498.5409999997</v>
      </c>
      <c r="E10" s="15">
        <f t="shared" si="0"/>
        <v>-118462.68900000071</v>
      </c>
      <c r="F10" s="26">
        <f t="shared" si="1"/>
        <v>-4.323516979107069</v>
      </c>
    </row>
    <row r="11" spans="2:6" s="43" customFormat="1" ht="20.25" customHeight="1">
      <c r="B11" s="14" t="s">
        <v>6</v>
      </c>
      <c r="C11" s="15">
        <v>10458850.18</v>
      </c>
      <c r="D11" s="15">
        <v>12039434.72</v>
      </c>
      <c r="E11" s="15">
        <f t="shared" si="0"/>
        <v>1580584.540000001</v>
      </c>
      <c r="F11" s="26">
        <f t="shared" si="1"/>
        <v>15.112412098822148</v>
      </c>
    </row>
    <row r="12" spans="2:6" s="43" customFormat="1" ht="21.75" customHeight="1">
      <c r="B12" s="14" t="s">
        <v>7</v>
      </c>
      <c r="C12" s="15">
        <v>1739022.038</v>
      </c>
      <c r="D12" s="15">
        <v>1728425.3609999998</v>
      </c>
      <c r="E12" s="15">
        <f t="shared" si="0"/>
        <v>-10596.677000000142</v>
      </c>
      <c r="F12" s="26">
        <f t="shared" si="1"/>
        <v>-0.6093469069654276</v>
      </c>
    </row>
    <row r="13" spans="2:6" s="43" customFormat="1" ht="25.5" customHeight="1">
      <c r="B13" s="14" t="s">
        <v>8</v>
      </c>
      <c r="C13" s="15">
        <v>12247972.617999999</v>
      </c>
      <c r="D13" s="15">
        <v>16062096.162999999</v>
      </c>
      <c r="E13" s="15">
        <f t="shared" si="0"/>
        <v>3814123.545</v>
      </c>
      <c r="F13" s="26">
        <f t="shared" si="1"/>
        <v>31.14085623766539</v>
      </c>
    </row>
    <row r="14" spans="2:6" s="43" customFormat="1" ht="20.25" customHeight="1">
      <c r="B14" s="14" t="s">
        <v>9</v>
      </c>
      <c r="C14" s="15">
        <v>5953573.092</v>
      </c>
      <c r="D14" s="15">
        <v>10109140.807999998</v>
      </c>
      <c r="E14" s="15">
        <f t="shared" si="0"/>
        <v>4155567.715999998</v>
      </c>
      <c r="F14" s="26">
        <f>D14/C14*100-100</f>
        <v>69.79955821125236</v>
      </c>
    </row>
    <row r="15" spans="2:6" s="43" customFormat="1" ht="19.5" customHeight="1">
      <c r="B15" s="14" t="s">
        <v>10</v>
      </c>
      <c r="C15" s="15">
        <v>5604195.626</v>
      </c>
      <c r="D15" s="15">
        <v>5292391.3319999995</v>
      </c>
      <c r="E15" s="15">
        <f t="shared" si="0"/>
        <v>-311804.2940000007</v>
      </c>
      <c r="F15" s="26">
        <f t="shared" si="1"/>
        <v>-5.563765343119385</v>
      </c>
    </row>
    <row r="16" spans="2:6" s="43" customFormat="1" ht="30.75" customHeight="1">
      <c r="B16" s="14" t="s">
        <v>11</v>
      </c>
      <c r="C16" s="15">
        <v>2850787.835</v>
      </c>
      <c r="D16" s="15">
        <v>2671803.4989999994</v>
      </c>
      <c r="E16" s="15">
        <f t="shared" si="0"/>
        <v>-178984.3360000006</v>
      </c>
      <c r="F16" s="26">
        <f t="shared" si="1"/>
        <v>-6.278416576728546</v>
      </c>
    </row>
    <row r="17" spans="2:6" s="43" customFormat="1" ht="24" customHeight="1">
      <c r="B17" s="14" t="s">
        <v>12</v>
      </c>
      <c r="C17" s="15">
        <f>SUM(C18:C23)</f>
        <v>18893232.185</v>
      </c>
      <c r="D17" s="15">
        <f>SUM(D18:D23)</f>
        <v>20503177.114999995</v>
      </c>
      <c r="E17" s="15">
        <f t="shared" si="0"/>
        <v>1609944.929999996</v>
      </c>
      <c r="F17" s="26">
        <f t="shared" si="1"/>
        <v>8.521278488697064</v>
      </c>
    </row>
    <row r="18" spans="2:6" s="43" customFormat="1" ht="16.5" customHeight="1">
      <c r="B18" s="22" t="s">
        <v>13</v>
      </c>
      <c r="C18" s="15">
        <v>250480.762</v>
      </c>
      <c r="D18" s="15">
        <v>222396.04300000003</v>
      </c>
      <c r="E18" s="15">
        <f t="shared" si="0"/>
        <v>-28084.718999999954</v>
      </c>
      <c r="F18" s="26">
        <f t="shared" si="1"/>
        <v>-11.212325759373073</v>
      </c>
    </row>
    <row r="19" spans="2:6" s="43" customFormat="1" ht="16.5" customHeight="1">
      <c r="B19" s="22" t="s">
        <v>19</v>
      </c>
      <c r="C19" s="15">
        <v>2777271.969</v>
      </c>
      <c r="D19" s="15">
        <v>422835.747</v>
      </c>
      <c r="E19" s="15">
        <f t="shared" si="0"/>
        <v>-2354436.222</v>
      </c>
      <c r="F19" s="26">
        <f t="shared" si="1"/>
        <v>-84.77514079572666</v>
      </c>
    </row>
    <row r="20" spans="2:6" s="43" customFormat="1" ht="16.5" customHeight="1">
      <c r="B20" s="22" t="s">
        <v>14</v>
      </c>
      <c r="C20" s="15">
        <v>399305.36100000003</v>
      </c>
      <c r="D20" s="15">
        <v>333503.23900000006</v>
      </c>
      <c r="E20" s="15">
        <f t="shared" si="0"/>
        <v>-65802.12199999997</v>
      </c>
      <c r="F20" s="26">
        <f t="shared" si="1"/>
        <v>-16.47914814747503</v>
      </c>
    </row>
    <row r="21" spans="2:6" s="43" customFormat="1" ht="16.5" customHeight="1">
      <c r="B21" s="22" t="s">
        <v>15</v>
      </c>
      <c r="C21" s="15">
        <v>1006670.874</v>
      </c>
      <c r="D21" s="15">
        <v>456854.47500000003</v>
      </c>
      <c r="E21" s="15">
        <f t="shared" si="0"/>
        <v>-549816.399</v>
      </c>
      <c r="F21" s="26">
        <f t="shared" si="1"/>
        <v>-54.61729480811421</v>
      </c>
    </row>
    <row r="22" spans="2:6" s="43" customFormat="1" ht="16.5" customHeight="1">
      <c r="B22" s="22" t="s">
        <v>16</v>
      </c>
      <c r="C22" s="15">
        <v>1926.19</v>
      </c>
      <c r="D22" s="15">
        <v>3580.236</v>
      </c>
      <c r="E22" s="15">
        <f>+D22-C22</f>
        <v>1654.0459999999998</v>
      </c>
      <c r="F22" s="26">
        <f>D22/C22*100-100</f>
        <v>85.87138340454473</v>
      </c>
    </row>
    <row r="23" spans="2:6" s="43" customFormat="1" ht="16.5" customHeight="1">
      <c r="B23" s="22" t="s">
        <v>12</v>
      </c>
      <c r="C23" s="15">
        <v>14457577.028999997</v>
      </c>
      <c r="D23" s="15">
        <v>19064007.374999996</v>
      </c>
      <c r="E23" s="15">
        <f t="shared" si="0"/>
        <v>4606430.345999999</v>
      </c>
      <c r="F23" s="26">
        <f t="shared" si="1"/>
        <v>31.861703636509105</v>
      </c>
    </row>
    <row r="24" spans="2:6" s="43" customFormat="1" ht="29.25" customHeight="1">
      <c r="B24" s="16" t="s">
        <v>17</v>
      </c>
      <c r="C24" s="17">
        <f>+SUM(C8:C17)</f>
        <v>139314129.579</v>
      </c>
      <c r="D24" s="17">
        <f>+SUM(D8:D17)</f>
        <v>156835905.19599998</v>
      </c>
      <c r="E24" s="17">
        <f t="shared" si="0"/>
        <v>17521775.616999984</v>
      </c>
      <c r="F24" s="30">
        <f t="shared" si="1"/>
        <v>12.577170506645572</v>
      </c>
    </row>
    <row r="25" spans="2:6" s="43" customFormat="1" ht="22.5" customHeight="1">
      <c r="B25" s="34" t="s">
        <v>18</v>
      </c>
      <c r="C25" s="34"/>
      <c r="D25" s="34"/>
      <c r="E25" s="34"/>
      <c r="F25" s="34"/>
    </row>
    <row r="26" spans="2:6" s="43" customFormat="1" ht="22.5" customHeight="1">
      <c r="B26" s="18" t="s">
        <v>37</v>
      </c>
      <c r="C26" s="19">
        <f>SUM(C27:C30)</f>
        <v>12978701.602</v>
      </c>
      <c r="D26" s="19">
        <f>SUM(D27:D30)</f>
        <v>12969529.620000001</v>
      </c>
      <c r="E26" s="15">
        <f>+D26-C26</f>
        <v>-9171.981999998912</v>
      </c>
      <c r="F26" s="27">
        <f>(D26/C26)*100-100</f>
        <v>-0.07066948822203756</v>
      </c>
    </row>
    <row r="27" spans="2:6" s="43" customFormat="1" ht="16.5" customHeight="1">
      <c r="B27" s="22" t="s">
        <v>20</v>
      </c>
      <c r="C27" s="15">
        <v>2362629.56</v>
      </c>
      <c r="D27" s="15">
        <v>2427576.203</v>
      </c>
      <c r="E27" s="15">
        <f>+D27-C27</f>
        <v>64946.64300000016</v>
      </c>
      <c r="F27" s="26">
        <f>(D27/C27)*100-100</f>
        <v>2.7489135029699696</v>
      </c>
    </row>
    <row r="28" spans="2:6" s="43" customFormat="1" ht="16.5" customHeight="1">
      <c r="B28" s="22" t="s">
        <v>21</v>
      </c>
      <c r="C28" s="15">
        <v>19613.613999999998</v>
      </c>
      <c r="D28" s="15">
        <v>20410.379</v>
      </c>
      <c r="E28" s="15">
        <f aca="true" t="shared" si="2" ref="E28:E45">+D28-C28</f>
        <v>796.765000000003</v>
      </c>
      <c r="F28" s="26">
        <f>(D28/C28)*100-100</f>
        <v>4.0623059064994465</v>
      </c>
    </row>
    <row r="29" spans="2:6" s="43" customFormat="1" ht="16.5" customHeight="1">
      <c r="B29" s="22" t="s">
        <v>22</v>
      </c>
      <c r="C29" s="15">
        <v>707624.3830000001</v>
      </c>
      <c r="D29" s="15">
        <v>1657849.1570000001</v>
      </c>
      <c r="E29" s="15">
        <f t="shared" si="2"/>
        <v>950224.774</v>
      </c>
      <c r="F29" s="26" t="s">
        <v>45</v>
      </c>
    </row>
    <row r="30" spans="2:6" s="43" customFormat="1" ht="16.5" customHeight="1">
      <c r="B30" s="22" t="s">
        <v>23</v>
      </c>
      <c r="C30" s="15">
        <v>9888834.045</v>
      </c>
      <c r="D30" s="15">
        <v>8863693.881000001</v>
      </c>
      <c r="E30" s="15">
        <f>+D30-C30</f>
        <v>-1025140.163999999</v>
      </c>
      <c r="F30" s="26">
        <f>+(D30/C30)*100-100</f>
        <v>-10.366643421610775</v>
      </c>
    </row>
    <row r="31" spans="2:6" s="43" customFormat="1" ht="21.75" customHeight="1">
      <c r="B31" s="18" t="s">
        <v>36</v>
      </c>
      <c r="C31" s="15">
        <f>SUM(C32:C33)</f>
        <v>31844937.688</v>
      </c>
      <c r="D31" s="15">
        <f>SUM(D32:D33)</f>
        <v>37649712.95</v>
      </c>
      <c r="E31" s="15">
        <f>+D31-C31</f>
        <v>5804775.262000002</v>
      </c>
      <c r="F31" s="28">
        <f>+(D31/C31)*100-100</f>
        <v>18.228251280853954</v>
      </c>
    </row>
    <row r="32" spans="2:6" s="43" customFormat="1" ht="16.5" customHeight="1">
      <c r="B32" s="22" t="s">
        <v>25</v>
      </c>
      <c r="C32" s="15">
        <v>25867849.936</v>
      </c>
      <c r="D32" s="15">
        <v>30145533.827</v>
      </c>
      <c r="E32" s="15">
        <f t="shared" si="2"/>
        <v>4277683.890999999</v>
      </c>
      <c r="F32" s="26">
        <f>+(D32/C32)*100-100</f>
        <v>16.53668125330661</v>
      </c>
    </row>
    <row r="33" spans="2:6" s="43" customFormat="1" ht="16.5" customHeight="1">
      <c r="B33" s="22" t="s">
        <v>31</v>
      </c>
      <c r="C33" s="15">
        <v>5977087.752</v>
      </c>
      <c r="D33" s="15">
        <v>7504179.123000001</v>
      </c>
      <c r="E33" s="15">
        <f t="shared" si="2"/>
        <v>1527091.3710000003</v>
      </c>
      <c r="F33" s="26">
        <f>+(D33/C33)*100-100</f>
        <v>25.54908735427246</v>
      </c>
    </row>
    <row r="34" spans="2:6" s="43" customFormat="1" ht="23.25" customHeight="1">
      <c r="B34" s="18" t="s">
        <v>24</v>
      </c>
      <c r="C34" s="15">
        <v>38816390.537</v>
      </c>
      <c r="D34" s="15">
        <v>42524894.815000005</v>
      </c>
      <c r="E34" s="19">
        <f t="shared" si="2"/>
        <v>3708504.2780000046</v>
      </c>
      <c r="F34" s="28">
        <f aca="true" t="shared" si="3" ref="F34:F45">(D34/C34)*100-100</f>
        <v>9.553964772858109</v>
      </c>
    </row>
    <row r="35" spans="2:6" s="43" customFormat="1" ht="18.75" customHeight="1">
      <c r="B35" s="18" t="s">
        <v>34</v>
      </c>
      <c r="C35" s="15">
        <v>6003776.09</v>
      </c>
      <c r="D35" s="15">
        <v>3378938.6939999997</v>
      </c>
      <c r="E35" s="15">
        <f t="shared" si="2"/>
        <v>-2624837.396</v>
      </c>
      <c r="F35" s="26">
        <f t="shared" si="3"/>
        <v>-43.71977496582489</v>
      </c>
    </row>
    <row r="36" spans="2:6" s="43" customFormat="1" ht="15" customHeight="1">
      <c r="B36" s="18" t="s">
        <v>30</v>
      </c>
      <c r="C36" s="15">
        <v>27017623.215000004</v>
      </c>
      <c r="D36" s="15">
        <v>35254569.494</v>
      </c>
      <c r="E36" s="15">
        <f t="shared" si="2"/>
        <v>8236946.278999999</v>
      </c>
      <c r="F36" s="26">
        <f t="shared" si="3"/>
        <v>30.487309018459115</v>
      </c>
    </row>
    <row r="37" spans="2:6" s="43" customFormat="1" ht="20.25" customHeight="1">
      <c r="B37" s="18" t="s">
        <v>32</v>
      </c>
      <c r="C37" s="15">
        <f>SUM(C38:C44)</f>
        <v>23653530.768</v>
      </c>
      <c r="D37" s="15">
        <f>SUM(D38:D44)</f>
        <v>26056003.494000003</v>
      </c>
      <c r="E37" s="15">
        <f t="shared" si="2"/>
        <v>2402472.7260000035</v>
      </c>
      <c r="F37" s="26">
        <f t="shared" si="3"/>
        <v>10.156930690661284</v>
      </c>
    </row>
    <row r="38" spans="2:6" s="43" customFormat="1" ht="16.5" customHeight="1">
      <c r="B38" s="22" t="s">
        <v>35</v>
      </c>
      <c r="C38" s="15">
        <v>1745881.168</v>
      </c>
      <c r="D38" s="15">
        <v>1668658.9289999998</v>
      </c>
      <c r="E38" s="15">
        <f t="shared" si="2"/>
        <v>-77222.23900000029</v>
      </c>
      <c r="F38" s="26">
        <f t="shared" si="3"/>
        <v>-4.423109683258829</v>
      </c>
    </row>
    <row r="39" spans="2:6" s="43" customFormat="1" ht="21.75" customHeight="1">
      <c r="B39" s="22" t="s">
        <v>38</v>
      </c>
      <c r="C39" s="15">
        <v>107132.039</v>
      </c>
      <c r="D39" s="15">
        <v>57817.118</v>
      </c>
      <c r="E39" s="15">
        <f t="shared" si="2"/>
        <v>-49314.921</v>
      </c>
      <c r="F39" s="26">
        <f t="shared" si="3"/>
        <v>-46.031907411003345</v>
      </c>
    </row>
    <row r="40" spans="2:6" s="43" customFormat="1" ht="24.75" customHeight="1">
      <c r="B40" s="22" t="s">
        <v>27</v>
      </c>
      <c r="C40" s="15">
        <v>1390101.2789999999</v>
      </c>
      <c r="D40" s="15">
        <v>1438805.2580000001</v>
      </c>
      <c r="E40" s="15">
        <f t="shared" si="2"/>
        <v>48703.97900000028</v>
      </c>
      <c r="F40" s="26">
        <f t="shared" si="3"/>
        <v>3.5036280978776375</v>
      </c>
    </row>
    <row r="41" spans="2:6" s="43" customFormat="1" ht="16.5" customHeight="1">
      <c r="B41" s="22" t="s">
        <v>26</v>
      </c>
      <c r="C41" s="15">
        <v>2817982.063</v>
      </c>
      <c r="D41" s="15">
        <v>5855650.657</v>
      </c>
      <c r="E41" s="15">
        <f t="shared" si="2"/>
        <v>3037668.5939999996</v>
      </c>
      <c r="F41" s="26">
        <f t="shared" si="3"/>
        <v>107.79588109819701</v>
      </c>
    </row>
    <row r="42" spans="2:6" s="43" customFormat="1" ht="25.5" customHeight="1">
      <c r="B42" s="22" t="s">
        <v>28</v>
      </c>
      <c r="C42" s="15">
        <v>158905.729</v>
      </c>
      <c r="D42" s="15">
        <v>149175.811</v>
      </c>
      <c r="E42" s="15">
        <f t="shared" si="2"/>
        <v>-9729.918000000005</v>
      </c>
      <c r="F42" s="26">
        <f t="shared" si="3"/>
        <v>-6.123075650721191</v>
      </c>
    </row>
    <row r="43" spans="2:6" s="43" customFormat="1" ht="16.5" customHeight="1">
      <c r="B43" s="22" t="s">
        <v>29</v>
      </c>
      <c r="C43" s="15">
        <v>473592.69800000003</v>
      </c>
      <c r="D43" s="15">
        <v>551354.183</v>
      </c>
      <c r="E43" s="15">
        <f t="shared" si="2"/>
        <v>77761.48499999993</v>
      </c>
      <c r="F43" s="26">
        <f t="shared" si="3"/>
        <v>16.41948563151199</v>
      </c>
    </row>
    <row r="44" spans="2:6" s="43" customFormat="1" ht="16.5" customHeight="1">
      <c r="B44" s="22" t="s">
        <v>32</v>
      </c>
      <c r="C44" s="15">
        <v>16959935.792</v>
      </c>
      <c r="D44" s="15">
        <v>16334541.538</v>
      </c>
      <c r="E44" s="15">
        <f t="shared" si="2"/>
        <v>-625394.2539999988</v>
      </c>
      <c r="F44" s="26">
        <f t="shared" si="3"/>
        <v>-3.687480080526001</v>
      </c>
    </row>
    <row r="45" spans="2:6" s="43" customFormat="1" ht="24.75" customHeight="1">
      <c r="B45" s="20" t="s">
        <v>33</v>
      </c>
      <c r="C45" s="21">
        <f>+C26+C31+C34+C35+C36+C37</f>
        <v>140314959.9</v>
      </c>
      <c r="D45" s="21">
        <f>+D26+D31+D34+D35+D36+D37</f>
        <v>157833649.06700003</v>
      </c>
      <c r="E45" s="21">
        <f t="shared" si="2"/>
        <v>17518689.167000026</v>
      </c>
      <c r="F45" s="29">
        <f t="shared" si="3"/>
        <v>12.485261143562525</v>
      </c>
    </row>
    <row r="46" spans="2:6" ht="16.5" customHeight="1">
      <c r="B46" s="1"/>
      <c r="C46" s="23"/>
      <c r="D46" s="3"/>
      <c r="E46" s="3"/>
      <c r="F46" s="3"/>
    </row>
    <row r="47" spans="2:6" ht="34.5" customHeight="1">
      <c r="B47" s="31" t="s">
        <v>43</v>
      </c>
      <c r="C47" s="25"/>
      <c r="D47" s="23"/>
      <c r="E47" s="3"/>
      <c r="F47" s="3"/>
    </row>
    <row r="48" spans="2:6" ht="16.5" customHeight="1">
      <c r="B48" s="1"/>
      <c r="C48" s="32"/>
      <c r="D48" s="32"/>
      <c r="E48" s="3"/>
      <c r="F48" s="3"/>
    </row>
    <row r="49" spans="2:6" ht="16.5" customHeight="1">
      <c r="B49" s="1"/>
      <c r="C49" s="23"/>
      <c r="D49" s="24"/>
      <c r="E49" s="3"/>
      <c r="F49" s="3"/>
    </row>
    <row r="50" spans="2:6" ht="16.5" customHeight="1">
      <c r="B50" s="1"/>
      <c r="C50" s="2"/>
      <c r="D50" s="3"/>
      <c r="E50" s="3"/>
      <c r="F50" s="3"/>
    </row>
    <row r="51" spans="2:6" ht="16.5" customHeight="1">
      <c r="B51" s="1"/>
      <c r="C51" s="2"/>
      <c r="D51" s="3"/>
      <c r="E51" s="3"/>
      <c r="F51" s="3"/>
    </row>
    <row r="52" spans="2:6" ht="16.5" customHeight="1">
      <c r="B52" s="1"/>
      <c r="C52" s="2"/>
      <c r="D52" s="3"/>
      <c r="E52" s="3"/>
      <c r="F52" s="3"/>
    </row>
    <row r="53" spans="2:6" ht="16.5" customHeight="1">
      <c r="B53" s="1"/>
      <c r="C53" s="2"/>
      <c r="D53" s="3"/>
      <c r="E53" s="3"/>
      <c r="F53" s="3"/>
    </row>
    <row r="54" spans="2:6" ht="16.5" customHeight="1">
      <c r="B54" s="1"/>
      <c r="C54" s="4"/>
      <c r="D54" s="3"/>
      <c r="E54" s="3"/>
      <c r="F54" s="3"/>
    </row>
    <row r="55" spans="2:6" ht="16.5" customHeight="1">
      <c r="B55" s="1"/>
      <c r="C55" s="2"/>
      <c r="D55" s="3"/>
      <c r="E55" s="3"/>
      <c r="F55" s="3"/>
    </row>
    <row r="56" spans="2:6" ht="16.5" customHeight="1">
      <c r="B56" s="1"/>
      <c r="C56" s="2"/>
      <c r="D56" s="3"/>
      <c r="E56" s="3"/>
      <c r="F56" s="3"/>
    </row>
    <row r="57" spans="2:6" ht="16.5" customHeight="1">
      <c r="B57" s="1"/>
      <c r="C57" s="2"/>
      <c r="D57" s="3"/>
      <c r="E57" s="3"/>
      <c r="F57" s="3"/>
    </row>
    <row r="58" spans="2:6" ht="16.5" customHeight="1">
      <c r="B58" s="1"/>
      <c r="C58" s="2"/>
      <c r="D58" s="3"/>
      <c r="E58" s="3"/>
      <c r="F58" s="3"/>
    </row>
    <row r="59" spans="2:6" ht="16.5" customHeight="1">
      <c r="B59" s="1"/>
      <c r="C59" s="2"/>
      <c r="D59" s="3"/>
      <c r="E59" s="3"/>
      <c r="F59" s="3"/>
    </row>
    <row r="60" spans="2:6" ht="16.5" customHeight="1">
      <c r="B60" s="1"/>
      <c r="C60" s="5"/>
      <c r="D60" s="3"/>
      <c r="E60" s="3"/>
      <c r="F60" s="3"/>
    </row>
    <row r="61" spans="2:6" ht="16.5" customHeight="1">
      <c r="B61" s="1"/>
      <c r="C61" s="2"/>
      <c r="D61" s="3"/>
      <c r="E61" s="3"/>
      <c r="F61" s="3"/>
    </row>
    <row r="62" spans="2:6" ht="16.5" customHeight="1">
      <c r="B62" s="1"/>
      <c r="C62" s="2"/>
      <c r="D62" s="3"/>
      <c r="E62" s="3"/>
      <c r="F62" s="3"/>
    </row>
    <row r="63" spans="2:6" ht="16.5" customHeight="1">
      <c r="B63" s="1"/>
      <c r="C63" s="2"/>
      <c r="D63" s="3"/>
      <c r="E63" s="3"/>
      <c r="F63" s="3"/>
    </row>
    <row r="64" spans="2:6" ht="16.5" customHeight="1">
      <c r="B64" s="1"/>
      <c r="C64" s="2"/>
      <c r="D64" s="3"/>
      <c r="E64" s="3"/>
      <c r="F64" s="3"/>
    </row>
    <row r="65" spans="2:6" ht="16.5" customHeight="1">
      <c r="B65" s="1"/>
      <c r="C65" s="2"/>
      <c r="D65" s="3"/>
      <c r="E65" s="3"/>
      <c r="F65" s="3"/>
    </row>
    <row r="66" spans="2:6" ht="16.5" customHeight="1">
      <c r="B66" s="1"/>
      <c r="C66" s="2"/>
      <c r="D66" s="3"/>
      <c r="E66" s="3"/>
      <c r="F66" s="3"/>
    </row>
    <row r="67" spans="2:6" ht="16.5" customHeight="1">
      <c r="B67" s="1"/>
      <c r="C67" s="6"/>
      <c r="D67" s="3"/>
      <c r="E67" s="3"/>
      <c r="F67" s="3"/>
    </row>
    <row r="68" spans="2:6" ht="16.5" customHeight="1">
      <c r="B68" s="1"/>
      <c r="C68" s="6"/>
      <c r="D68" s="3"/>
      <c r="E68" s="3"/>
      <c r="F68" s="3"/>
    </row>
    <row r="69" spans="2:6" ht="16.5" customHeight="1">
      <c r="B69" s="1"/>
      <c r="C69" s="2"/>
      <c r="D69" s="3"/>
      <c r="E69" s="3"/>
      <c r="F69" s="3"/>
    </row>
    <row r="70" spans="2:6" ht="16.5" customHeight="1">
      <c r="B70" s="1"/>
      <c r="C70" s="6"/>
      <c r="D70" s="3"/>
      <c r="E70" s="3"/>
      <c r="F70" s="3"/>
    </row>
    <row r="71" spans="2:6" ht="16.5" customHeight="1">
      <c r="B71" s="1"/>
      <c r="C71" s="6"/>
      <c r="D71" s="3"/>
      <c r="E71" s="3"/>
      <c r="F71" s="3"/>
    </row>
    <row r="72" spans="2:6" ht="16.5" customHeight="1">
      <c r="B72" s="1"/>
      <c r="C72" s="2"/>
      <c r="D72" s="3"/>
      <c r="E72" s="3"/>
      <c r="F72" s="3"/>
    </row>
    <row r="73" spans="2:6" ht="16.5" customHeight="1">
      <c r="B73" s="1"/>
      <c r="C73" s="2"/>
      <c r="D73" s="3"/>
      <c r="E73" s="3"/>
      <c r="F73" s="3"/>
    </row>
    <row r="74" spans="2:6" ht="16.5" customHeight="1">
      <c r="B74" s="1"/>
      <c r="C74" s="2"/>
      <c r="D74" s="3"/>
      <c r="E74" s="3"/>
      <c r="F74" s="3"/>
    </row>
    <row r="75" spans="2:6" ht="16.5" customHeight="1">
      <c r="B75" s="1"/>
      <c r="C75" s="2"/>
      <c r="D75" s="3"/>
      <c r="E75" s="3"/>
      <c r="F75" s="3"/>
    </row>
    <row r="76" spans="2:6" ht="16.5" customHeight="1">
      <c r="B76" s="1"/>
      <c r="C76" s="2"/>
      <c r="D76" s="3"/>
      <c r="E76" s="3"/>
      <c r="F76" s="3"/>
    </row>
    <row r="77" spans="2:6" ht="16.5" customHeight="1">
      <c r="B77" s="1"/>
      <c r="C77" s="2"/>
      <c r="D77" s="3"/>
      <c r="E77" s="3"/>
      <c r="F77" s="3"/>
    </row>
    <row r="78" spans="2:6" ht="16.5" customHeight="1">
      <c r="B78" s="1"/>
      <c r="C78" s="2"/>
      <c r="D78" s="3"/>
      <c r="E78" s="3"/>
      <c r="F78" s="3"/>
    </row>
    <row r="79" spans="2:6" ht="16.5" customHeight="1">
      <c r="B79" s="1"/>
      <c r="C79" s="2"/>
      <c r="D79" s="3"/>
      <c r="E79" s="3"/>
      <c r="F79" s="3"/>
    </row>
    <row r="80" spans="2:6" ht="16.5" customHeight="1">
      <c r="B80" s="1"/>
      <c r="C80" s="2"/>
      <c r="D80" s="3"/>
      <c r="E80" s="3"/>
      <c r="F80" s="3"/>
    </row>
    <row r="81" spans="2:6" ht="16.5" customHeight="1">
      <c r="B81" s="1"/>
      <c r="C81" s="2"/>
      <c r="D81" s="3"/>
      <c r="E81" s="3"/>
      <c r="F81" s="3"/>
    </row>
    <row r="82" spans="2:6" ht="16.5" customHeight="1">
      <c r="B82" s="1"/>
      <c r="C82" s="2"/>
      <c r="D82" s="3"/>
      <c r="E82" s="3"/>
      <c r="F82" s="3"/>
    </row>
    <row r="83" spans="2:6" ht="16.5" customHeight="1">
      <c r="B83" s="1"/>
      <c r="C83" s="2"/>
      <c r="D83" s="3"/>
      <c r="E83" s="3"/>
      <c r="F83" s="3"/>
    </row>
    <row r="84" spans="2:6" ht="16.5" customHeight="1">
      <c r="B84" s="1"/>
      <c r="C84" s="2"/>
      <c r="D84" s="3"/>
      <c r="E84" s="3"/>
      <c r="F84" s="3"/>
    </row>
    <row r="85" spans="2:6" ht="16.5" customHeight="1">
      <c r="B85" s="1"/>
      <c r="C85" s="2"/>
      <c r="D85" s="3"/>
      <c r="E85" s="3"/>
      <c r="F85" s="3"/>
    </row>
    <row r="86" spans="2:6" ht="16.5" customHeight="1">
      <c r="B86" s="1"/>
      <c r="C86" s="2"/>
      <c r="D86" s="3"/>
      <c r="E86" s="3"/>
      <c r="F86" s="3"/>
    </row>
    <row r="87" spans="2:6" ht="16.5" customHeight="1">
      <c r="B87" s="1"/>
      <c r="C87" s="2"/>
      <c r="D87" s="3"/>
      <c r="E87" s="3"/>
      <c r="F87" s="3"/>
    </row>
    <row r="88" spans="2:6" ht="16.5" customHeight="1">
      <c r="B88" s="1"/>
      <c r="C88" s="2"/>
      <c r="D88" s="3"/>
      <c r="E88" s="3"/>
      <c r="F88" s="3"/>
    </row>
    <row r="89" spans="2:6" ht="16.5" customHeight="1">
      <c r="B89" s="1"/>
      <c r="C89" s="2"/>
      <c r="D89" s="7"/>
      <c r="E89" s="3"/>
      <c r="F89" s="3"/>
    </row>
    <row r="90" spans="4:6" ht="16.5" customHeight="1">
      <c r="D90" s="47"/>
      <c r="E90" s="48"/>
      <c r="F90" s="48"/>
    </row>
    <row r="91" spans="5:6" ht="16.5" customHeight="1">
      <c r="E91" s="49"/>
      <c r="F91" s="49"/>
    </row>
    <row r="92" ht="16.5" customHeight="1">
      <c r="E92" s="49"/>
    </row>
    <row r="93" ht="16.5" customHeight="1">
      <c r="E93" s="49"/>
    </row>
    <row r="94" ht="16.5" customHeight="1">
      <c r="E94" s="49"/>
    </row>
    <row r="95" ht="16.5" customHeight="1">
      <c r="E95" s="49"/>
    </row>
    <row r="96" ht="16.5" customHeight="1">
      <c r="E96" s="49"/>
    </row>
    <row r="97" ht="16.5" customHeight="1">
      <c r="E97" s="49"/>
    </row>
    <row r="98" ht="16.5" customHeight="1">
      <c r="E98" s="49"/>
    </row>
    <row r="99" ht="16.5" customHeight="1">
      <c r="E99" s="49"/>
    </row>
    <row r="100" ht="16.5" customHeight="1">
      <c r="E100" s="49"/>
    </row>
    <row r="101" ht="16.5" customHeight="1">
      <c r="E101" s="49"/>
    </row>
    <row r="102" ht="16.5" customHeight="1">
      <c r="E102" s="49"/>
    </row>
    <row r="103" ht="16.5" customHeight="1">
      <c r="E103" s="49"/>
    </row>
    <row r="104" ht="16.5" customHeight="1">
      <c r="E104" s="49"/>
    </row>
    <row r="105" ht="16.5" customHeight="1">
      <c r="E105" s="49"/>
    </row>
    <row r="106" ht="16.5" customHeight="1">
      <c r="E106" s="49"/>
    </row>
    <row r="107" ht="16.5" customHeight="1">
      <c r="E107" s="47"/>
    </row>
    <row r="108" ht="16.5" customHeight="1">
      <c r="E108" s="47"/>
    </row>
    <row r="109" ht="16.5" customHeight="1">
      <c r="E109" s="47"/>
    </row>
    <row r="110" ht="16.5" customHeight="1">
      <c r="E110" s="47"/>
    </row>
    <row r="111" ht="16.5" customHeight="1">
      <c r="E111" s="47"/>
    </row>
    <row r="112" ht="16.5" customHeight="1">
      <c r="E112" s="47"/>
    </row>
    <row r="113" ht="16.5" customHeight="1">
      <c r="E113" s="47"/>
    </row>
    <row r="114" ht="16.5" customHeight="1">
      <c r="E114" s="47"/>
    </row>
    <row r="115" ht="16.5" customHeight="1">
      <c r="E115" s="47"/>
    </row>
    <row r="116" ht="16.5" customHeight="1">
      <c r="E116" s="47"/>
    </row>
    <row r="117" ht="16.5" customHeight="1">
      <c r="E117" s="47"/>
    </row>
    <row r="118" ht="16.5" customHeight="1">
      <c r="E118" s="47"/>
    </row>
    <row r="119" ht="16.5" customHeight="1">
      <c r="E119" s="47"/>
    </row>
    <row r="120" ht="16.5" customHeight="1">
      <c r="E120" s="47"/>
    </row>
    <row r="121" ht="16.5" customHeight="1">
      <c r="E121" s="47"/>
    </row>
    <row r="122" ht="16.5" customHeight="1">
      <c r="E122" s="47"/>
    </row>
    <row r="123" ht="16.5" customHeight="1">
      <c r="E123" s="47"/>
    </row>
    <row r="124" ht="16.5" customHeight="1">
      <c r="E124" s="47"/>
    </row>
    <row r="125" ht="16.5" customHeight="1">
      <c r="E125" s="47"/>
    </row>
    <row r="126" ht="16.5" customHeight="1">
      <c r="E126" s="47"/>
    </row>
    <row r="127" ht="16.5" customHeight="1">
      <c r="E127" s="47"/>
    </row>
    <row r="128" ht="16.5" customHeight="1">
      <c r="E128" s="47"/>
    </row>
    <row r="129" ht="16.5" customHeight="1">
      <c r="E129" s="47"/>
    </row>
    <row r="130" ht="16.5" customHeight="1">
      <c r="E130" s="47"/>
    </row>
    <row r="131" ht="16.5" customHeight="1">
      <c r="E131" s="47"/>
    </row>
    <row r="132" ht="16.5" customHeight="1">
      <c r="E132" s="47"/>
    </row>
    <row r="133" ht="16.5" customHeight="1">
      <c r="E133" s="47"/>
    </row>
    <row r="134" ht="16.5" customHeight="1">
      <c r="E134" s="47"/>
    </row>
    <row r="135" ht="16.5" customHeight="1">
      <c r="E135" s="47"/>
    </row>
    <row r="136" ht="16.5" customHeight="1">
      <c r="E136" s="47"/>
    </row>
    <row r="137" ht="16.5" customHeight="1">
      <c r="E137" s="47"/>
    </row>
    <row r="138" ht="16.5" customHeight="1">
      <c r="E138" s="47"/>
    </row>
    <row r="139" ht="16.5" customHeight="1">
      <c r="E139" s="47"/>
    </row>
    <row r="140" ht="16.5" customHeight="1">
      <c r="E140" s="47"/>
    </row>
    <row r="141" ht="16.5" customHeight="1">
      <c r="E141" s="47"/>
    </row>
    <row r="142" ht="16.5" customHeight="1">
      <c r="E142" s="47"/>
    </row>
    <row r="143" ht="16.5" customHeight="1">
      <c r="E143" s="47"/>
    </row>
    <row r="144" ht="16.5" customHeight="1">
      <c r="E144" s="47"/>
    </row>
    <row r="145" ht="16.5" customHeight="1">
      <c r="E145" s="47"/>
    </row>
    <row r="146" ht="16.5" customHeight="1">
      <c r="E146" s="47"/>
    </row>
    <row r="147" ht="16.5" customHeight="1">
      <c r="E147" s="47"/>
    </row>
    <row r="148" ht="16.5" customHeight="1">
      <c r="E148" s="47"/>
    </row>
    <row r="149" ht="16.5" customHeight="1">
      <c r="E149" s="47"/>
    </row>
    <row r="150" ht="16.5" customHeight="1">
      <c r="E150" s="47"/>
    </row>
    <row r="151" ht="16.5" customHeight="1">
      <c r="E151" s="47"/>
    </row>
    <row r="152" ht="16.5" customHeight="1">
      <c r="E152" s="47"/>
    </row>
    <row r="153" ht="16.5" customHeight="1">
      <c r="E153" s="47"/>
    </row>
    <row r="154" ht="16.5" customHeight="1">
      <c r="E154" s="47"/>
    </row>
    <row r="155" ht="16.5" customHeight="1">
      <c r="E155" s="47"/>
    </row>
    <row r="156" ht="16.5" customHeight="1">
      <c r="E156" s="47"/>
    </row>
    <row r="157" ht="16.5" customHeight="1">
      <c r="E157" s="47"/>
    </row>
    <row r="158" ht="16.5" customHeight="1">
      <c r="E158" s="47"/>
    </row>
    <row r="159" ht="16.5" customHeight="1">
      <c r="E159" s="47"/>
    </row>
    <row r="160" ht="16.5" customHeight="1">
      <c r="E160" s="47"/>
    </row>
    <row r="161" ht="16.5" customHeight="1">
      <c r="E161" s="47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9:D49 C46">
    <cfRule type="cellIs" priority="2" dxfId="4" operator="notEqual">
      <formula>0</formula>
    </cfRule>
  </conditionalFormatting>
  <conditionalFormatting sqref="C47:D48">
    <cfRule type="cellIs" priority="1" dxfId="4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2022-12-22T12:12:44Z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d2899702-bf35-4f49-86ab-67d549da34c8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