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<sst xmlns="http://schemas.openxmlformats.org/spreadsheetml/2006/main" count="49" uniqueCount="47">
  <si>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</si>
  <si>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</si>
  <si>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</si>
  <si>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</si>
  <si>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</si>
  <si>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</si>
  <si>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</si>
  <si>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</si>
  <si>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</si>
  <si>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</si>
  <si>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</si>
  <si>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</si>
  <si>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</si>
  <si>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</si>
  <si>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</si>
  <si>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</si>
  <si>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</si>
  <si>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</si>
  <si>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</si>
  <si>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</si>
  <si>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</si>
  <si>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</si>
  <si>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</si>
  <si>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</si>
  <si>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</si>
  <si>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</si>
  <si>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</si>
  <si>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</si>
  <si>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</si>
  <si>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</si>
  <si>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</si>
  <si>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</si>
  <si>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</si>
  <si>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</si>
  <si>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</si>
  <si>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</si>
  <si>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</si>
  <si>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</si>
  <si>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</si>
  <si>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</si>
  <si>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</si>
  <si>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</si>
  <si>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</si>
  <si>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</si>
  <si>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 xml:space="preserve">Объем кассовых операций по банковской системе Республики Молдова,
январь 2023 г </t>
    </r>
    <r>
      <rPr>
        <b/>
        <vertAlign val="superscript"/>
        <sz val="16"/>
        <color indexed="57"/>
        <rFont val="Times New Roman"/>
        <family val="1"/>
      </rPr>
      <t>i</t>
    </r>
  </si>
  <si>
    <t>в 10,0 раза</t>
  </si>
  <si>
    <t>в 3,3 раза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</si>
</sst>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172" fontId="4" fillId="0" borderId="0" xfId="57" applyNumberFormat="1" applyFont="1" applyBorder="1" applyAlignment="1">
      <alignment horizontal="center" vertical="center"/>
      <protection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1"/>
  <sheetViews>
    <sheetView showGridLines="0" tabSelected="1" zoomScalePageLayoutView="0" workbookViewId="0" topLeftCell="A1">
      <selection activeCell="F8" sqref="F8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8" width="9.140625" style="1" customWidth="1"/>
    <col min="9" max="9" width="13.8515625" style="1" customWidth="1"/>
    <col min="10" max="10" width="9.140625" style="1" customWidth="1"/>
    <col min="11" max="11" width="12.7109375" style="1" customWidth="1"/>
    <col min="12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41</v>
      </c>
      <c r="C3" s="46"/>
      <c r="D3" s="46"/>
      <c r="E3" s="46"/>
      <c r="F3" s="46"/>
    </row>
    <row r="4" spans="2:6" ht="23.25" customHeight="1">
      <c r="B4" s="50"/>
      <c r="C4" s="51" t="s">
        <v>2</v>
      </c>
      <c r="D4" s="51"/>
      <c r="E4" s="52" t="s">
        <v>39</v>
      </c>
      <c r="F4" s="52"/>
    </row>
    <row r="5" spans="2:6" ht="38.25" customHeight="1">
      <c r="B5" s="50"/>
      <c r="C5" s="16">
        <v>2022</v>
      </c>
      <c r="D5" s="16">
        <v>2023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3</v>
      </c>
      <c r="C7" s="44"/>
      <c r="D7" s="44"/>
      <c r="E7" s="44"/>
      <c r="F7" s="44"/>
    </row>
    <row r="8" spans="2:11" s="3" customFormat="1" ht="36" customHeight="1">
      <c r="B8" s="20" t="s">
        <v>19</v>
      </c>
      <c r="C8" s="21">
        <v>6334048.265</v>
      </c>
      <c r="D8" s="21">
        <v>7203337.798</v>
      </c>
      <c r="E8" s="21">
        <f aca="true" t="shared" si="0" ref="E8:E24">+D8-C8</f>
        <v>869289.5330000008</v>
      </c>
      <c r="F8" s="35">
        <f aca="true" t="shared" si="1" ref="F8:F24">(D8/C8)*100-100</f>
        <v>13.724074977505737</v>
      </c>
      <c r="H8" s="43"/>
      <c r="I8" s="43"/>
      <c r="J8" s="43"/>
      <c r="K8" s="43"/>
    </row>
    <row r="9" spans="2:11" s="3" customFormat="1" ht="24" customHeight="1">
      <c r="B9" s="22" t="s">
        <v>4</v>
      </c>
      <c r="C9" s="23">
        <v>62358.048</v>
      </c>
      <c r="D9" s="23">
        <v>92611.662</v>
      </c>
      <c r="E9" s="23">
        <f t="shared" si="0"/>
        <v>30253.613999999994</v>
      </c>
      <c r="F9" s="36">
        <f t="shared" si="1"/>
        <v>48.51597343136845</v>
      </c>
      <c r="H9" s="43"/>
      <c r="I9" s="43"/>
      <c r="J9" s="43"/>
      <c r="K9" s="43"/>
    </row>
    <row r="10" spans="2:11" s="3" customFormat="1" ht="18.75" customHeight="1">
      <c r="B10" s="22" t="s">
        <v>7</v>
      </c>
      <c r="C10" s="23">
        <v>276829.605</v>
      </c>
      <c r="D10" s="23">
        <v>366723.546</v>
      </c>
      <c r="E10" s="23">
        <f t="shared" si="0"/>
        <v>89893.94099999999</v>
      </c>
      <c r="F10" s="36">
        <f t="shared" si="1"/>
        <v>32.47266165770094</v>
      </c>
      <c r="H10" s="43"/>
      <c r="I10" s="43"/>
      <c r="J10" s="43"/>
      <c r="K10" s="43"/>
    </row>
    <row r="11" spans="2:11" s="3" customFormat="1" ht="20.25" customHeight="1">
      <c r="B11" s="22" t="s">
        <v>8</v>
      </c>
      <c r="C11" s="23">
        <v>973194.357</v>
      </c>
      <c r="D11" s="23">
        <v>891593.304</v>
      </c>
      <c r="E11" s="23">
        <f t="shared" si="0"/>
        <v>-81601.05299999996</v>
      </c>
      <c r="F11" s="36">
        <f t="shared" si="1"/>
        <v>-8.384867052820368</v>
      </c>
      <c r="H11" s="43"/>
      <c r="I11" s="43"/>
      <c r="J11" s="43"/>
      <c r="K11" s="43"/>
    </row>
    <row r="12" spans="2:11" s="3" customFormat="1" ht="21.75" customHeight="1">
      <c r="B12" s="22" t="s">
        <v>21</v>
      </c>
      <c r="C12" s="23">
        <v>153535.156</v>
      </c>
      <c r="D12" s="23">
        <v>172209.508</v>
      </c>
      <c r="E12" s="23">
        <f t="shared" si="0"/>
        <v>18674.352000000014</v>
      </c>
      <c r="F12" s="36">
        <f t="shared" si="1"/>
        <v>12.162915964341096</v>
      </c>
      <c r="H12" s="43"/>
      <c r="I12" s="43"/>
      <c r="J12" s="43"/>
      <c r="K12" s="43"/>
    </row>
    <row r="13" spans="2:11" s="3" customFormat="1" ht="25.5" customHeight="1">
      <c r="B13" s="22" t="s">
        <v>5</v>
      </c>
      <c r="C13" s="23">
        <v>1306279.718</v>
      </c>
      <c r="D13" s="23">
        <v>1863045.753</v>
      </c>
      <c r="E13" s="23">
        <f t="shared" si="0"/>
        <v>556766.0349999999</v>
      </c>
      <c r="F13" s="36">
        <f t="shared" si="1"/>
        <v>42.622267446090746</v>
      </c>
      <c r="H13" s="43"/>
      <c r="I13" s="43"/>
      <c r="J13" s="43"/>
      <c r="K13" s="43"/>
    </row>
    <row r="14" spans="2:11" s="3" customFormat="1" ht="20.25" customHeight="1">
      <c r="B14" s="22" t="s">
        <v>9</v>
      </c>
      <c r="C14" s="23">
        <v>635326.285</v>
      </c>
      <c r="D14" s="24">
        <v>530318.527</v>
      </c>
      <c r="E14" s="23">
        <f t="shared" si="0"/>
        <v>-105007.75800000003</v>
      </c>
      <c r="F14" s="36">
        <f>D14/C14*100-100</f>
        <v>-16.528162060853504</v>
      </c>
      <c r="H14" s="43"/>
      <c r="I14" s="43"/>
      <c r="J14" s="43"/>
      <c r="K14" s="43"/>
    </row>
    <row r="15" spans="2:11" s="3" customFormat="1" ht="19.5" customHeight="1">
      <c r="B15" s="22" t="s">
        <v>22</v>
      </c>
      <c r="C15" s="23">
        <v>495526.763</v>
      </c>
      <c r="D15" s="23">
        <v>457460.237</v>
      </c>
      <c r="E15" s="23">
        <f t="shared" si="0"/>
        <v>-38066.525999999954</v>
      </c>
      <c r="F15" s="36">
        <f t="shared" si="1"/>
        <v>-7.682032302259316</v>
      </c>
      <c r="H15" s="43"/>
      <c r="I15" s="43"/>
      <c r="J15" s="43"/>
      <c r="K15" s="43"/>
    </row>
    <row r="16" spans="2:11" s="3" customFormat="1" ht="30.75" customHeight="1">
      <c r="B16" s="22" t="s">
        <v>23</v>
      </c>
      <c r="C16" s="23">
        <v>189273.549</v>
      </c>
      <c r="D16" s="23">
        <v>217698.704</v>
      </c>
      <c r="E16" s="23">
        <f t="shared" si="0"/>
        <v>28425.155</v>
      </c>
      <c r="F16" s="36">
        <f t="shared" si="1"/>
        <v>15.018028219040787</v>
      </c>
      <c r="H16" s="43"/>
      <c r="I16" s="43"/>
      <c r="J16" s="43"/>
      <c r="K16" s="43"/>
    </row>
    <row r="17" spans="2:11" s="3" customFormat="1" ht="24" customHeight="1">
      <c r="B17" s="22" t="s">
        <v>6</v>
      </c>
      <c r="C17" s="23">
        <f>SUM(C18:C23)</f>
        <v>1686046.749</v>
      </c>
      <c r="D17" s="23">
        <f>SUM(D18:D23)</f>
        <v>1961056.196</v>
      </c>
      <c r="E17" s="23">
        <f t="shared" si="0"/>
        <v>275009.4469999999</v>
      </c>
      <c r="F17" s="36">
        <f t="shared" si="1"/>
        <v>16.310902836063647</v>
      </c>
      <c r="H17" s="43"/>
      <c r="I17" s="43"/>
      <c r="J17" s="43"/>
      <c r="K17" s="43"/>
    </row>
    <row r="18" spans="2:11" s="3" customFormat="1" ht="16.5" customHeight="1">
      <c r="B18" s="31" t="s">
        <v>20</v>
      </c>
      <c r="C18" s="23">
        <v>27337.516</v>
      </c>
      <c r="D18" s="23">
        <v>25149.215</v>
      </c>
      <c r="E18" s="23">
        <f t="shared" si="0"/>
        <v>-2188.3009999999995</v>
      </c>
      <c r="F18" s="36">
        <f t="shared" si="1"/>
        <v>-8.004754345639881</v>
      </c>
      <c r="H18" s="43"/>
      <c r="I18" s="43"/>
      <c r="J18" s="43"/>
      <c r="K18" s="43"/>
    </row>
    <row r="19" spans="2:11" s="3" customFormat="1" ht="24" customHeight="1">
      <c r="B19" s="31" t="s">
        <v>10</v>
      </c>
      <c r="C19" s="23">
        <v>61519.773</v>
      </c>
      <c r="D19" s="23">
        <v>27022.03</v>
      </c>
      <c r="E19" s="23">
        <f t="shared" si="0"/>
        <v>-34497.743</v>
      </c>
      <c r="F19" s="36">
        <f t="shared" si="1"/>
        <v>-56.075861983430926</v>
      </c>
      <c r="H19" s="43"/>
      <c r="I19" s="43"/>
      <c r="J19" s="43"/>
      <c r="K19" s="43"/>
    </row>
    <row r="20" spans="2:11" s="3" customFormat="1" ht="16.5" customHeight="1">
      <c r="B20" s="31" t="s">
        <v>24</v>
      </c>
      <c r="C20" s="23">
        <v>29199.327</v>
      </c>
      <c r="D20" s="23">
        <v>22196.393</v>
      </c>
      <c r="E20" s="23">
        <f t="shared" si="0"/>
        <v>-7002.934000000001</v>
      </c>
      <c r="F20" s="36">
        <f t="shared" si="1"/>
        <v>-23.983203448490443</v>
      </c>
      <c r="H20" s="43"/>
      <c r="I20" s="43"/>
      <c r="J20" s="43"/>
      <c r="K20" s="43"/>
    </row>
    <row r="21" spans="2:11" s="3" customFormat="1" ht="16.5" customHeight="1">
      <c r="B21" s="31" t="s">
        <v>25</v>
      </c>
      <c r="C21" s="23">
        <v>42190.052</v>
      </c>
      <c r="D21" s="23">
        <v>32165.303</v>
      </c>
      <c r="E21" s="23">
        <f t="shared" si="0"/>
        <v>-10024.749000000003</v>
      </c>
      <c r="F21" s="36">
        <f t="shared" si="1"/>
        <v>-23.760930657302822</v>
      </c>
      <c r="H21" s="43"/>
      <c r="I21" s="43"/>
      <c r="J21" s="43"/>
      <c r="K21" s="43"/>
    </row>
    <row r="22" spans="2:11" s="3" customFormat="1" ht="16.5" customHeight="1">
      <c r="B22" s="31" t="s">
        <v>11</v>
      </c>
      <c r="C22" s="23">
        <v>12.602</v>
      </c>
      <c r="D22" s="23">
        <v>126.637</v>
      </c>
      <c r="E22" s="23">
        <f>+D22-C22</f>
        <v>114.035</v>
      </c>
      <c r="F22" s="36" t="s">
        <v>45</v>
      </c>
      <c r="H22" s="43"/>
      <c r="I22" s="43"/>
      <c r="J22" s="43"/>
      <c r="K22" s="43"/>
    </row>
    <row r="23" spans="2:11" s="3" customFormat="1" ht="16.5" customHeight="1">
      <c r="B23" s="31" t="s">
        <v>6</v>
      </c>
      <c r="C23" s="23">
        <v>1525787.479</v>
      </c>
      <c r="D23" s="23">
        <v>1854396.618</v>
      </c>
      <c r="E23" s="23">
        <f t="shared" si="0"/>
        <v>328609.13899999997</v>
      </c>
      <c r="F23" s="36">
        <f t="shared" si="1"/>
        <v>21.537018983493695</v>
      </c>
      <c r="H23" s="43"/>
      <c r="I23" s="43"/>
      <c r="J23" s="43"/>
      <c r="K23" s="43"/>
    </row>
    <row r="24" spans="2:11" s="3" customFormat="1" ht="29.25" customHeight="1">
      <c r="B24" s="25" t="s">
        <v>12</v>
      </c>
      <c r="C24" s="26">
        <f>+SUM(C8:C17)</f>
        <v>12112418.495000001</v>
      </c>
      <c r="D24" s="26">
        <f>+SUM(D8:D17)</f>
        <v>13756055.235000001</v>
      </c>
      <c r="E24" s="26">
        <f t="shared" si="0"/>
        <v>1643636.7400000002</v>
      </c>
      <c r="F24" s="40">
        <f t="shared" si="1"/>
        <v>13.569847678880095</v>
      </c>
      <c r="H24" s="43"/>
      <c r="I24" s="43"/>
      <c r="J24" s="43"/>
      <c r="K24" s="43"/>
    </row>
    <row r="25" spans="2:11" s="3" customFormat="1" ht="22.5" customHeight="1">
      <c r="B25" s="45" t="s">
        <v>42</v>
      </c>
      <c r="C25" s="45"/>
      <c r="D25" s="45"/>
      <c r="E25" s="45"/>
      <c r="F25" s="45"/>
      <c r="H25" s="43"/>
      <c r="I25" s="43"/>
      <c r="J25" s="43"/>
      <c r="K25" s="43"/>
    </row>
    <row r="26" spans="2:11" s="3" customFormat="1" ht="32.25" customHeight="1">
      <c r="B26" s="27" t="s">
        <v>13</v>
      </c>
      <c r="C26" s="28">
        <f>SUM(C27:C30)</f>
        <v>1069680.245</v>
      </c>
      <c r="D26" s="28">
        <f>SUM(D27:D30)</f>
        <v>951034.2220000001</v>
      </c>
      <c r="E26" s="23">
        <f>+D26-C26</f>
        <v>-118646.02300000004</v>
      </c>
      <c r="F26" s="37">
        <f>(D26/C26)*100-100</f>
        <v>-11.09172797708348</v>
      </c>
      <c r="H26" s="43"/>
      <c r="I26" s="43"/>
      <c r="J26" s="43"/>
      <c r="K26" s="43"/>
    </row>
    <row r="27" spans="2:11" s="3" customFormat="1" ht="16.5" customHeight="1">
      <c r="B27" s="31" t="s">
        <v>14</v>
      </c>
      <c r="C27" s="23">
        <v>161436.185</v>
      </c>
      <c r="D27" s="23">
        <v>159517.628</v>
      </c>
      <c r="E27" s="23">
        <f>+D27-C27</f>
        <v>-1918.5570000000007</v>
      </c>
      <c r="F27" s="36">
        <f>(D27/C27)*100-100</f>
        <v>-1.188430586364504</v>
      </c>
      <c r="H27" s="43"/>
      <c r="I27" s="43"/>
      <c r="J27" s="43"/>
      <c r="K27" s="43"/>
    </row>
    <row r="28" spans="2:11" s="3" customFormat="1" ht="16.5" customHeight="1">
      <c r="B28" s="31" t="s">
        <v>26</v>
      </c>
      <c r="C28" s="23">
        <v>327.568</v>
      </c>
      <c r="D28" s="23">
        <v>109.798</v>
      </c>
      <c r="E28" s="23">
        <f aca="true" t="shared" si="2" ref="E28:E34">+D28-C28</f>
        <v>-217.76999999999998</v>
      </c>
      <c r="F28" s="36">
        <f>(D28/C28)*100-100</f>
        <v>-66.48085283055732</v>
      </c>
      <c r="H28" s="43"/>
      <c r="I28" s="43"/>
      <c r="J28" s="43"/>
      <c r="K28" s="43"/>
    </row>
    <row r="29" spans="2:11" s="3" customFormat="1" ht="25.5" customHeight="1">
      <c r="B29" s="31" t="s">
        <v>27</v>
      </c>
      <c r="C29" s="23">
        <v>137109.965</v>
      </c>
      <c r="D29" s="23">
        <v>125431.519</v>
      </c>
      <c r="E29" s="23">
        <f t="shared" si="2"/>
        <v>-11678.445999999996</v>
      </c>
      <c r="F29" s="36">
        <f>(D29/C29)*100-100</f>
        <v>-8.51757638476532</v>
      </c>
      <c r="H29" s="43"/>
      <c r="I29" s="43"/>
      <c r="J29" s="43"/>
      <c r="K29" s="43"/>
    </row>
    <row r="30" spans="2:11" s="3" customFormat="1" ht="16.5" customHeight="1">
      <c r="B30" s="31" t="s">
        <v>28</v>
      </c>
      <c r="C30" s="23">
        <v>770806.527</v>
      </c>
      <c r="D30" s="23">
        <v>665975.277</v>
      </c>
      <c r="E30" s="23">
        <f>+D30-C30</f>
        <v>-104831.25</v>
      </c>
      <c r="F30" s="36">
        <f>+(D30/C30)*100-100</f>
        <v>-13.6002026874378</v>
      </c>
      <c r="H30" s="43"/>
      <c r="I30" s="43"/>
      <c r="J30" s="43"/>
      <c r="K30" s="43"/>
    </row>
    <row r="31" spans="2:11" s="3" customFormat="1" ht="21.75" customHeight="1">
      <c r="B31" s="27" t="s">
        <v>15</v>
      </c>
      <c r="C31" s="23">
        <f>SUM(C32:C33)</f>
        <v>2744605.95</v>
      </c>
      <c r="D31" s="23">
        <f>SUM(D32:D33)</f>
        <v>3052515.738</v>
      </c>
      <c r="E31" s="23">
        <f>+D31-C31</f>
        <v>307909.7879999997</v>
      </c>
      <c r="F31" s="38">
        <f>+(D31/C31)*100-100</f>
        <v>11.218724786339536</v>
      </c>
      <c r="H31" s="43"/>
      <c r="I31" s="43"/>
      <c r="J31" s="43"/>
      <c r="K31" s="43"/>
    </row>
    <row r="32" spans="2:11" s="3" customFormat="1" ht="16.5" customHeight="1">
      <c r="B32" s="31" t="s">
        <v>29</v>
      </c>
      <c r="C32" s="23">
        <v>2217646.474</v>
      </c>
      <c r="D32" s="23">
        <v>2370780.404</v>
      </c>
      <c r="E32" s="23">
        <f t="shared" si="2"/>
        <v>153133.93000000017</v>
      </c>
      <c r="F32" s="36">
        <f>+(D32/C32)*100-100</f>
        <v>6.905245348858074</v>
      </c>
      <c r="H32" s="43"/>
      <c r="I32" s="43"/>
      <c r="J32" s="43"/>
      <c r="K32" s="43"/>
    </row>
    <row r="33" spans="2:11" s="3" customFormat="1" ht="16.5" customHeight="1">
      <c r="B33" s="31" t="s">
        <v>30</v>
      </c>
      <c r="C33" s="23">
        <v>526959.476</v>
      </c>
      <c r="D33" s="23">
        <v>681735.334</v>
      </c>
      <c r="E33" s="23">
        <f t="shared" si="2"/>
        <v>154775.858</v>
      </c>
      <c r="F33" s="36">
        <f>+(D33/C33)*100-100</f>
        <v>29.371491556591735</v>
      </c>
      <c r="H33" s="43"/>
      <c r="I33" s="43"/>
      <c r="J33" s="43"/>
      <c r="K33" s="43"/>
    </row>
    <row r="34" spans="2:11" s="3" customFormat="1" ht="23.25" customHeight="1">
      <c r="B34" s="27" t="s">
        <v>16</v>
      </c>
      <c r="C34" s="23">
        <v>2920509.043</v>
      </c>
      <c r="D34" s="23">
        <v>3570101.043</v>
      </c>
      <c r="E34" s="28">
        <f t="shared" si="2"/>
        <v>649592</v>
      </c>
      <c r="F34" s="38">
        <f aca="true" t="shared" si="3" ref="F34:F45">(D34/C34)*100-100</f>
        <v>22.24242385268313</v>
      </c>
      <c r="H34" s="43"/>
      <c r="I34" s="43"/>
      <c r="J34" s="43"/>
      <c r="K34" s="43"/>
    </row>
    <row r="35" spans="2:11" s="3" customFormat="1" ht="18.75" customHeight="1">
      <c r="B35" s="27" t="s">
        <v>31</v>
      </c>
      <c r="C35" s="23">
        <v>352968.964</v>
      </c>
      <c r="D35" s="23">
        <v>138294.315</v>
      </c>
      <c r="E35" s="23">
        <f aca="true" t="shared" si="4" ref="E35:E45">+D35-C35</f>
        <v>-214674.64899999998</v>
      </c>
      <c r="F35" s="36">
        <f t="shared" si="3"/>
        <v>-60.819695467616235</v>
      </c>
      <c r="H35" s="43"/>
      <c r="I35" s="43"/>
      <c r="J35" s="43"/>
      <c r="K35" s="43"/>
    </row>
    <row r="36" spans="2:11" s="3" customFormat="1" ht="15" customHeight="1">
      <c r="B36" s="27" t="s">
        <v>32</v>
      </c>
      <c r="C36" s="23">
        <v>2246991.655</v>
      </c>
      <c r="D36" s="23">
        <v>3245581.343</v>
      </c>
      <c r="E36" s="23">
        <f t="shared" si="4"/>
        <v>998589.6880000001</v>
      </c>
      <c r="F36" s="36">
        <f t="shared" si="3"/>
        <v>44.441183650056786</v>
      </c>
      <c r="H36" s="43"/>
      <c r="I36" s="43"/>
      <c r="J36" s="43"/>
      <c r="K36" s="43"/>
    </row>
    <row r="37" spans="2:11" s="3" customFormat="1" ht="20.25" customHeight="1">
      <c r="B37" s="27" t="s">
        <v>33</v>
      </c>
      <c r="C37" s="23">
        <f>SUM(C38:C44)</f>
        <v>1801500.774</v>
      </c>
      <c r="D37" s="23">
        <f>SUM(D38:D44)</f>
        <v>1684107.446</v>
      </c>
      <c r="E37" s="23">
        <f t="shared" si="4"/>
        <v>-117393.32799999998</v>
      </c>
      <c r="F37" s="36">
        <f t="shared" si="3"/>
        <v>-6.516418404824947</v>
      </c>
      <c r="H37" s="43"/>
      <c r="I37" s="43"/>
      <c r="J37" s="43"/>
      <c r="K37" s="43"/>
    </row>
    <row r="38" spans="2:11" s="3" customFormat="1" ht="16.5" customHeight="1">
      <c r="B38" s="31" t="s">
        <v>17</v>
      </c>
      <c r="C38" s="23">
        <v>122059.654</v>
      </c>
      <c r="D38" s="23">
        <v>83214.461</v>
      </c>
      <c r="E38" s="23">
        <f t="shared" si="4"/>
        <v>-38845.193</v>
      </c>
      <c r="F38" s="36">
        <f t="shared" si="3"/>
        <v>-31.824760866518602</v>
      </c>
      <c r="H38" s="43"/>
      <c r="I38" s="43"/>
      <c r="J38" s="43"/>
      <c r="K38" s="43"/>
    </row>
    <row r="39" spans="2:11" s="3" customFormat="1" ht="29.25" customHeight="1">
      <c r="B39" s="31" t="s">
        <v>34</v>
      </c>
      <c r="C39" s="23">
        <v>5000</v>
      </c>
      <c r="D39" s="23">
        <v>0</v>
      </c>
      <c r="E39" s="23">
        <f t="shared" si="4"/>
        <v>-5000</v>
      </c>
      <c r="F39" s="36">
        <f t="shared" si="3"/>
        <v>-100</v>
      </c>
      <c r="H39" s="43"/>
      <c r="I39" s="43"/>
      <c r="J39" s="43"/>
      <c r="K39" s="43"/>
    </row>
    <row r="40" spans="2:11" s="3" customFormat="1" ht="30" customHeight="1">
      <c r="B40" s="31" t="s">
        <v>18</v>
      </c>
      <c r="C40" s="23">
        <v>116391.831</v>
      </c>
      <c r="D40" s="23">
        <v>99348.471</v>
      </c>
      <c r="E40" s="23">
        <f t="shared" si="4"/>
        <v>-17043.36</v>
      </c>
      <c r="F40" s="36">
        <f t="shared" si="3"/>
        <v>-14.643089513730573</v>
      </c>
      <c r="H40" s="43"/>
      <c r="I40" s="43"/>
      <c r="J40" s="43"/>
      <c r="K40" s="43"/>
    </row>
    <row r="41" spans="2:11" s="3" customFormat="1" ht="24.75" customHeight="1">
      <c r="B41" s="31" t="s">
        <v>35</v>
      </c>
      <c r="C41" s="23">
        <v>200437.329</v>
      </c>
      <c r="D41" s="23">
        <v>657426.941</v>
      </c>
      <c r="E41" s="23">
        <f t="shared" si="4"/>
        <v>456989.61199999996</v>
      </c>
      <c r="F41" s="36" t="s">
        <v>46</v>
      </c>
      <c r="H41" s="43"/>
      <c r="I41" s="43"/>
      <c r="J41" s="43"/>
      <c r="K41" s="43"/>
    </row>
    <row r="42" spans="2:11" s="3" customFormat="1" ht="25.5" customHeight="1">
      <c r="B42" s="31" t="s">
        <v>36</v>
      </c>
      <c r="C42" s="23">
        <v>5363.711</v>
      </c>
      <c r="D42" s="23">
        <v>5208.4</v>
      </c>
      <c r="E42" s="23">
        <f t="shared" si="4"/>
        <v>-155.3110000000006</v>
      </c>
      <c r="F42" s="36">
        <f t="shared" si="3"/>
        <v>-2.8955885207088983</v>
      </c>
      <c r="H42" s="43"/>
      <c r="I42" s="43"/>
      <c r="J42" s="43"/>
      <c r="K42" s="43"/>
    </row>
    <row r="43" spans="2:11" s="3" customFormat="1" ht="16.5" customHeight="1">
      <c r="B43" s="31" t="s">
        <v>37</v>
      </c>
      <c r="C43" s="23">
        <v>43943.729</v>
      </c>
      <c r="D43" s="23">
        <v>26440.321</v>
      </c>
      <c r="E43" s="23">
        <f t="shared" si="4"/>
        <v>-17503.408</v>
      </c>
      <c r="F43" s="36">
        <f t="shared" si="3"/>
        <v>-39.831412577662675</v>
      </c>
      <c r="H43" s="43"/>
      <c r="I43" s="43"/>
      <c r="J43" s="43"/>
      <c r="K43" s="43"/>
    </row>
    <row r="44" spans="2:11" s="3" customFormat="1" ht="16.5" customHeight="1">
      <c r="B44" s="31" t="s">
        <v>33</v>
      </c>
      <c r="C44" s="23">
        <v>1308304.52</v>
      </c>
      <c r="D44" s="23">
        <v>812468.852</v>
      </c>
      <c r="E44" s="23">
        <f t="shared" si="4"/>
        <v>-495835.66800000006</v>
      </c>
      <c r="F44" s="36">
        <f t="shared" si="3"/>
        <v>-37.899102267108276</v>
      </c>
      <c r="H44" s="43"/>
      <c r="I44" s="43"/>
      <c r="J44" s="43"/>
      <c r="K44" s="43"/>
    </row>
    <row r="45" spans="2:11" s="3" customFormat="1" ht="24.75" customHeight="1">
      <c r="B45" s="29" t="s">
        <v>38</v>
      </c>
      <c r="C45" s="30">
        <f>+C26+C31+C34+C35+C36+C37</f>
        <v>11136256.631</v>
      </c>
      <c r="D45" s="30">
        <f>+D26+D31+D34+D35+D36+D37</f>
        <v>12641634.107</v>
      </c>
      <c r="E45" s="30">
        <f t="shared" si="4"/>
        <v>1505377.4760000017</v>
      </c>
      <c r="F45" s="39">
        <f t="shared" si="3"/>
        <v>13.517805182483684</v>
      </c>
      <c r="H45" s="43"/>
      <c r="I45" s="43"/>
      <c r="J45" s="43"/>
      <c r="K45" s="43"/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2023-03-01T14:32:49Z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